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M:\_Dept Marketing\HAPAX\Calculator\"/>
    </mc:Choice>
  </mc:AlternateContent>
  <xr:revisionPtr revIDLastSave="0" documentId="8_{C9941A6F-FBB9-47DC-BF9D-5B6D29FDA5C3}" xr6:coauthVersionLast="37" xr6:coauthVersionMax="37" xr10:uidLastSave="{00000000-0000-0000-0000-000000000000}"/>
  <workbookProtection workbookAlgorithmName="SHA-512" workbookHashValue="ljALNJRxYbtXgTbzyCY3ADeML9njmSSaNbp1e0BLg3RKJKXkByfP1NJNOkfiHD1FM+n0xKrC4MdIQpyVK0LT7Q==" workbookSaltValue="cqxA7UQ40MDurFpdoWJ3Pw==" workbookSpinCount="100000" lockStructure="1"/>
  <bookViews>
    <workbookView xWindow="0" yWindow="0" windowWidth="20160" windowHeight="9615" xr2:uid="{00000000-000D-0000-FFFF-FFFF00000000}"/>
  </bookViews>
  <sheets>
    <sheet name="Screw Calc" sheetId="3" r:id="rId1"/>
    <sheet name="FIXING PRO Calc" sheetId="9" r:id="rId2"/>
    <sheet name="Rock Calc" sheetId="8" r:id="rId3"/>
    <sheet name="languages" sheetId="4" state="hidden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9" l="1"/>
  <c r="D45" i="9"/>
  <c r="E43" i="9"/>
  <c r="C43" i="9"/>
  <c r="E42" i="9"/>
  <c r="C42" i="9"/>
  <c r="A41" i="9"/>
  <c r="E38" i="9"/>
  <c r="D38" i="9"/>
  <c r="C38" i="9"/>
  <c r="C37" i="9"/>
  <c r="C36" i="9"/>
  <c r="C35" i="9"/>
  <c r="A34" i="9"/>
  <c r="E31" i="9"/>
  <c r="D31" i="9"/>
  <c r="C31" i="9"/>
  <c r="C30" i="9"/>
  <c r="C29" i="9"/>
  <c r="C28" i="9"/>
  <c r="A27" i="9"/>
  <c r="C24" i="9"/>
  <c r="C23" i="9"/>
  <c r="C22" i="9"/>
  <c r="A21" i="9"/>
  <c r="E7" i="9"/>
  <c r="A7" i="9"/>
  <c r="E6" i="9"/>
  <c r="A6" i="9"/>
  <c r="F5" i="9"/>
  <c r="E5" i="9"/>
  <c r="A5" i="9"/>
  <c r="A4" i="9"/>
  <c r="A1" i="9"/>
  <c r="D42" i="9" l="1"/>
  <c r="D43" i="9" s="1"/>
  <c r="C37" i="8"/>
  <c r="D37" i="8"/>
  <c r="D30" i="8"/>
  <c r="E37" i="8"/>
  <c r="B36" i="8"/>
  <c r="B35" i="8"/>
  <c r="B34" i="8"/>
  <c r="B29" i="8"/>
  <c r="B28" i="8"/>
  <c r="B27" i="8"/>
  <c r="C35" i="3"/>
  <c r="C36" i="3"/>
  <c r="A33" i="8"/>
  <c r="A26" i="8"/>
  <c r="A27" i="3"/>
  <c r="A34" i="3"/>
  <c r="A2" i="8"/>
  <c r="E30" i="8"/>
  <c r="C30" i="8"/>
  <c r="C23" i="8"/>
  <c r="C22" i="8"/>
  <c r="A21" i="8"/>
  <c r="E7" i="8"/>
  <c r="A7" i="8"/>
  <c r="E6" i="8"/>
  <c r="A6" i="8"/>
  <c r="F5" i="8"/>
  <c r="E5" i="8"/>
  <c r="A5" i="8"/>
  <c r="A4" i="8"/>
  <c r="A1" i="8"/>
  <c r="D38" i="3" l="1"/>
  <c r="D31" i="3"/>
  <c r="D44" i="3" l="1"/>
  <c r="E44" i="3" l="1"/>
  <c r="E38" i="3"/>
  <c r="E31" i="3"/>
  <c r="C43" i="3" l="1"/>
  <c r="C44" i="3"/>
  <c r="C42" i="3"/>
  <c r="A41" i="3"/>
  <c r="C38" i="3"/>
  <c r="C37" i="3"/>
  <c r="C31" i="3"/>
  <c r="C29" i="3"/>
  <c r="C30" i="3"/>
  <c r="C28" i="3"/>
  <c r="D46" i="3"/>
  <c r="C23" i="3"/>
  <c r="C24" i="3"/>
  <c r="C22" i="3"/>
  <c r="A21" i="3"/>
  <c r="E5" i="3"/>
  <c r="A7" i="3"/>
  <c r="A6" i="3"/>
  <c r="E7" i="3"/>
  <c r="E6" i="3"/>
  <c r="A5" i="3"/>
  <c r="A4" i="3"/>
  <c r="A2" i="3"/>
  <c r="A1" i="3"/>
  <c r="F5" i="3" l="1"/>
</calcChain>
</file>

<file path=xl/sharedStrings.xml><?xml version="1.0" encoding="utf-8"?>
<sst xmlns="http://schemas.openxmlformats.org/spreadsheetml/2006/main" count="210" uniqueCount="121">
  <si>
    <t>mm</t>
  </si>
  <si>
    <t>cm</t>
  </si>
  <si>
    <t>Company:</t>
  </si>
  <si>
    <t>Name:</t>
  </si>
  <si>
    <t>Phone:</t>
  </si>
  <si>
    <t>E-mail:</t>
  </si>
  <si>
    <t>Project:</t>
  </si>
  <si>
    <t>Person in Charge:</t>
  </si>
  <si>
    <t>Date:</t>
  </si>
  <si>
    <t>Datum:</t>
  </si>
  <si>
    <t>Bedrijf:</t>
  </si>
  <si>
    <t>Verantwoordelijke:</t>
  </si>
  <si>
    <t>planken</t>
  </si>
  <si>
    <t>aantal</t>
  </si>
  <si>
    <t>spacing</t>
  </si>
  <si>
    <t>lengte</t>
  </si>
  <si>
    <t>breedte</t>
  </si>
  <si>
    <t>st</t>
  </si>
  <si>
    <t>onderliggers</t>
  </si>
  <si>
    <t>materiaal</t>
  </si>
  <si>
    <t>ipé</t>
  </si>
  <si>
    <t>basralocus</t>
  </si>
  <si>
    <t>bankirai</t>
  </si>
  <si>
    <t>itauba</t>
  </si>
  <si>
    <t>massaranduba</t>
  </si>
  <si>
    <t>padouk</t>
  </si>
  <si>
    <t>dikte</t>
  </si>
  <si>
    <t>merbau</t>
  </si>
  <si>
    <t>afzelia</t>
  </si>
  <si>
    <t>houtsoort</t>
  </si>
  <si>
    <t>schroeven</t>
  </si>
  <si>
    <t>diameter</t>
  </si>
  <si>
    <t>for decking screws</t>
  </si>
  <si>
    <t>lengte (A)</t>
  </si>
  <si>
    <t>breedte (B)</t>
  </si>
  <si>
    <t xml:space="preserve">breedte (C) </t>
  </si>
  <si>
    <t>afstand</t>
  </si>
  <si>
    <t>In hardhout is voorboren steeds aangewezen</t>
  </si>
  <si>
    <t>h.o.h.-afstand</t>
  </si>
  <si>
    <t>NL</t>
  </si>
  <si>
    <t>FR</t>
  </si>
  <si>
    <t>EN</t>
  </si>
  <si>
    <t/>
  </si>
  <si>
    <t>voor terrasschroeven</t>
  </si>
  <si>
    <t>Naam:</t>
  </si>
  <si>
    <t>Telefoon:</t>
  </si>
  <si>
    <t>TERRAS</t>
  </si>
  <si>
    <t>PLANKEN</t>
  </si>
  <si>
    <t>ONDERLIGGERS</t>
  </si>
  <si>
    <t>SCHROEVEN</t>
  </si>
  <si>
    <t>pour vis terrasse</t>
  </si>
  <si>
    <t>Société:</t>
  </si>
  <si>
    <t>Nom:</t>
  </si>
  <si>
    <t>Téléphone:</t>
  </si>
  <si>
    <t>Projet:</t>
  </si>
  <si>
    <t>Responsable:</t>
  </si>
  <si>
    <t>TERRASSE</t>
  </si>
  <si>
    <t>longueur (A)</t>
  </si>
  <si>
    <t>largeur (B)</t>
  </si>
  <si>
    <t>type de bois</t>
  </si>
  <si>
    <t>Il est conseillé de préforer dans les bois durs</t>
  </si>
  <si>
    <t>LAMES</t>
  </si>
  <si>
    <t xml:space="preserve">largeur (C) </t>
  </si>
  <si>
    <t>épaisseur</t>
  </si>
  <si>
    <t>distance</t>
  </si>
  <si>
    <t>quantité</t>
  </si>
  <si>
    <t>LAMBOURDES</t>
  </si>
  <si>
    <t>largeur</t>
  </si>
  <si>
    <t>entraxe</t>
  </si>
  <si>
    <t>VIS</t>
  </si>
  <si>
    <t>diamètre</t>
  </si>
  <si>
    <t>longueur</t>
  </si>
  <si>
    <t>taal</t>
  </si>
  <si>
    <t>pcs</t>
  </si>
  <si>
    <t>DECKING</t>
  </si>
  <si>
    <t>length (A)</t>
  </si>
  <si>
    <t>width (B)</t>
  </si>
  <si>
    <t>wood type</t>
  </si>
  <si>
    <t>It is recommanded te predrill in hardwood</t>
  </si>
  <si>
    <t>DECK</t>
  </si>
  <si>
    <t xml:space="preserve">width (C) </t>
  </si>
  <si>
    <t>thickness</t>
  </si>
  <si>
    <t>quantity</t>
  </si>
  <si>
    <t>STRUCTURE</t>
  </si>
  <si>
    <t>width</t>
  </si>
  <si>
    <t>SCREWS</t>
  </si>
  <si>
    <t>length</t>
  </si>
  <si>
    <t>ONDERSTRUCTUUR HARDHOUT</t>
  </si>
  <si>
    <t>ONDERSTRUCTUUR LOOFBOOM/NAALDBOOM</t>
  </si>
  <si>
    <t>POUTRES PORTEUSES EXOTIQUES</t>
  </si>
  <si>
    <t>POUTRES PORTEUSES RESINEUX FEUILLUS</t>
  </si>
  <si>
    <t>UNDER STRUCTURE HARDWOOD</t>
  </si>
  <si>
    <t>UNDER STRUCTURE TIMBER - LEAF WOOD</t>
  </si>
  <si>
    <t>min sectie</t>
  </si>
  <si>
    <t>45x70</t>
  </si>
  <si>
    <t>minimale sectie</t>
  </si>
  <si>
    <t>section minimale</t>
  </si>
  <si>
    <t>minimum section</t>
  </si>
  <si>
    <t>voor schroeffundament HAPAX ROCK</t>
  </si>
  <si>
    <t>pour plot HAPAX ROCK</t>
  </si>
  <si>
    <t>for screw foundation HAPAX ROCK</t>
  </si>
  <si>
    <t>spacing screw foundation (D)</t>
  </si>
  <si>
    <t xml:space="preserve">spacing under structure (C) </t>
  </si>
  <si>
    <t xml:space="preserve">h.o.h.-afstand liggers (C) </t>
  </si>
  <si>
    <t>h.o.h.-afstand schroeffundament (D)</t>
  </si>
  <si>
    <t xml:space="preserve">entraxe des poutres (C) </t>
  </si>
  <si>
    <t>entraxe des plots (D)</t>
  </si>
  <si>
    <t>63x150</t>
  </si>
  <si>
    <t>HAPAX FIXING PRO - ONZICHTBARE BEVESTIGING</t>
  </si>
  <si>
    <t>HAPAX FIXING PRO - INVISIBLE SYSTEM</t>
  </si>
  <si>
    <t>HAPAX FIXING PRO - FIXATION INVISIBLE</t>
  </si>
  <si>
    <t>verpakkingen</t>
  </si>
  <si>
    <t>emballages</t>
  </si>
  <si>
    <t>sets</t>
  </si>
  <si>
    <t>doos/dozen</t>
  </si>
  <si>
    <t>boîte(s)</t>
  </si>
  <si>
    <t>box(es)</t>
  </si>
  <si>
    <t>voor HAPAX FIXING PRO</t>
  </si>
  <si>
    <t>PGB FIXING CALCULATOR</t>
  </si>
  <si>
    <t>pour HAPAX FIXING PRO</t>
  </si>
  <si>
    <t>for HAPAX FIXING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</si>
</sst>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Border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6" xfId="0" applyFont="1" applyBorder="1"/>
    <xf numFmtId="0" fontId="0" fillId="0" borderId="6" xfId="0" applyBorder="1"/>
    <xf numFmtId="0" fontId="5" fillId="0" borderId="6" xfId="0" applyFont="1" applyFill="1" applyBorder="1"/>
    <xf numFmtId="0" fontId="0" fillId="0" borderId="6" xfId="0" applyFill="1" applyBorder="1"/>
    <xf numFmtId="0" fontId="0" fillId="0" borderId="0" xfId="0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0" fontId="5" fillId="0" borderId="6" xfId="0" applyFont="1" applyBorder="1" applyProtection="1">
      <protection locked="0"/>
    </xf>
    <xf numFmtId="2" fontId="7" fillId="2" borderId="0" xfId="0" applyNumberFormat="1" applyFont="1" applyFill="1" applyAlignment="1" applyProtection="1">
      <alignment vertical="center"/>
      <protection locked="0"/>
    </xf>
    <xf numFmtId="2" fontId="2" fillId="0" borderId="2" xfId="0" applyNumberFormat="1" applyFont="1" applyBorder="1" applyAlignment="1" applyProtection="1">
      <alignment vertical="center"/>
      <protection locked="0"/>
    </xf>
    <xf numFmtId="2" fontId="2" fillId="0" borderId="3" xfId="0" applyNumberFormat="1" applyFont="1" applyBorder="1" applyAlignment="1" applyProtection="1">
      <alignment vertical="center"/>
      <protection locked="0"/>
    </xf>
    <xf numFmtId="2" fontId="2" fillId="0" borderId="4" xfId="0" applyNumberFormat="1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2" fontId="3" fillId="0" borderId="6" xfId="0" applyNumberFormat="1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2" fontId="1" fillId="0" borderId="0" xfId="0" applyNumberFormat="1" applyFont="1" applyAlignment="1" applyProtection="1">
      <protection hidden="1"/>
    </xf>
    <xf numFmtId="2" fontId="2" fillId="0" borderId="0" xfId="0" applyNumberFormat="1" applyFont="1" applyAlignment="1" applyProtection="1">
      <alignment vertical="center"/>
      <protection locked="0" hidden="1"/>
    </xf>
    <xf numFmtId="2" fontId="4" fillId="0" borderId="0" xfId="0" applyNumberFormat="1" applyFont="1" applyBorder="1" applyAlignment="1" applyProtection="1">
      <protection hidden="1"/>
    </xf>
    <xf numFmtId="2" fontId="2" fillId="0" borderId="0" xfId="0" applyNumberFormat="1" applyFont="1" applyBorder="1" applyAlignment="1" applyProtection="1">
      <alignment vertical="center"/>
      <protection locked="0" hidden="1"/>
    </xf>
    <xf numFmtId="2" fontId="2" fillId="0" borderId="0" xfId="0" applyNumberFormat="1" applyFont="1" applyAlignment="1" applyProtection="1"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2" fontId="1" fillId="0" borderId="0" xfId="0" applyNumberFormat="1" applyFont="1" applyAlignment="1" applyProtection="1">
      <alignment vertical="center"/>
      <protection locked="0" hidden="1"/>
    </xf>
    <xf numFmtId="0" fontId="5" fillId="0" borderId="6" xfId="0" applyFont="1" applyBorder="1" applyAlignment="1" applyProtection="1">
      <alignment horizontal="right"/>
    </xf>
    <xf numFmtId="0" fontId="5" fillId="0" borderId="6" xfId="0" applyFont="1" applyBorder="1" applyProtection="1"/>
    <xf numFmtId="0" fontId="5" fillId="0" borderId="0" xfId="0" applyFont="1" applyFill="1" applyProtection="1">
      <protection hidden="1"/>
    </xf>
    <xf numFmtId="0" fontId="5" fillId="0" borderId="0" xfId="0" applyFont="1" applyFill="1"/>
    <xf numFmtId="0" fontId="5" fillId="4" borderId="0" xfId="0" applyFont="1" applyFill="1" applyProtection="1">
      <protection hidden="1"/>
    </xf>
    <xf numFmtId="1" fontId="5" fillId="4" borderId="6" xfId="0" applyNumberFormat="1" applyFont="1" applyFill="1" applyBorder="1" applyProtection="1">
      <protection hidden="1"/>
    </xf>
    <xf numFmtId="0" fontId="5" fillId="4" borderId="0" xfId="0" applyFont="1" applyFill="1"/>
    <xf numFmtId="0" fontId="5" fillId="4" borderId="6" xfId="0" applyFont="1" applyFill="1" applyBorder="1" applyProtection="1">
      <protection hidden="1"/>
    </xf>
    <xf numFmtId="0" fontId="0" fillId="0" borderId="0" xfId="0" applyFill="1"/>
    <xf numFmtId="0" fontId="5" fillId="0" borderId="6" xfId="0" applyFont="1" applyFill="1" applyBorder="1" applyProtection="1">
      <protection hidden="1"/>
    </xf>
    <xf numFmtId="0" fontId="5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2" fillId="0" borderId="0" xfId="0" applyNumberFormat="1" applyFont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/>
      <protection hidden="1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14" fontId="2" fillId="0" borderId="10" xfId="0" applyNumberFormat="1" applyFont="1" applyBorder="1" applyAlignment="1" applyProtection="1">
      <alignment horizontal="left" vertical="center"/>
      <protection locked="0"/>
    </xf>
    <xf numFmtId="14" fontId="2" fillId="0" borderId="7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11" xfId="0" applyBorder="1" applyAlignment="1" applyProtection="1">
      <alignment horizontal="right"/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jpeg"/><Relationship Id="rId1" Type="http://schemas.openxmlformats.org/officeDocument/2006/relationships/image" Target="../media/image7.pn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95252</xdr:rowOff>
    </xdr:from>
    <xdr:to>
      <xdr:col>4</xdr:col>
      <xdr:colOff>638176</xdr:colOff>
      <xdr:row>18</xdr:row>
      <xdr:rowOff>158606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EF46084E-2CDB-471D-B7EF-1FA5D3464EB4}"/>
            </a:ext>
          </a:extLst>
        </xdr:cNvPr>
        <xdr:cNvGrpSpPr/>
      </xdr:nvGrpSpPr>
      <xdr:grpSpPr>
        <a:xfrm>
          <a:off x="133350" y="1609727"/>
          <a:ext cx="4572001" cy="2158854"/>
          <a:chOff x="133350" y="1608046"/>
          <a:chExt cx="4572561" cy="2158854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pSpPr/>
        </xdr:nvGrpSpPr>
        <xdr:grpSpPr>
          <a:xfrm>
            <a:off x="133350" y="1608046"/>
            <a:ext cx="4572561" cy="2158854"/>
            <a:chOff x="838201" y="1323975"/>
            <a:chExt cx="4181483" cy="2381247"/>
          </a:xfrm>
        </xdr:grpSpPr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screen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1095378" y="1323975"/>
              <a:ext cx="3924306" cy="2297014"/>
            </a:xfrm>
            <a:prstGeom prst="rect">
              <a:avLst/>
            </a:prstGeom>
          </xdr:spPr>
        </xdr:pic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838201" y="2371723"/>
              <a:ext cx="314325" cy="323849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A</a:t>
              </a:r>
            </a:p>
          </xdr:txBody>
        </xdr:sp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3190878" y="3381373"/>
              <a:ext cx="314325" cy="323849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B</a:t>
              </a:r>
            </a:p>
          </xdr:txBody>
        </xdr: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2352675" y="1418647"/>
              <a:ext cx="285751" cy="294410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C</a:t>
              </a:r>
            </a:p>
          </xdr:txBody>
        </xdr:sp>
      </xdr:grpSp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BEC5F7E8-2CD8-4E4E-A43C-86DBEF1AC5C0}"/>
              </a:ext>
            </a:extLst>
          </xdr:cNvPr>
          <xdr:cNvCxnSpPr/>
        </xdr:nvCxnSpPr>
        <xdr:spPr>
          <a:xfrm flipV="1">
            <a:off x="1143000" y="3217769"/>
            <a:ext cx="3200960" cy="419104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1698BE8C-E258-4764-A7C0-1A10AB0C68F1}"/>
              </a:ext>
            </a:extLst>
          </xdr:cNvPr>
          <xdr:cNvCxnSpPr/>
        </xdr:nvCxnSpPr>
        <xdr:spPr>
          <a:xfrm flipH="1" flipV="1">
            <a:off x="504826" y="2131919"/>
            <a:ext cx="261227" cy="1091322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1DECC1F1-5051-4BCC-8CC0-4844D66576DF}"/>
              </a:ext>
            </a:extLst>
          </xdr:cNvPr>
          <xdr:cNvCxnSpPr/>
        </xdr:nvCxnSpPr>
        <xdr:spPr>
          <a:xfrm flipH="1" flipV="1">
            <a:off x="1269126" y="2558518"/>
            <a:ext cx="206714" cy="368841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7762474F-5AA1-4889-96D3-FEBCDC180115}"/>
              </a:ext>
            </a:extLst>
          </xdr:cNvPr>
          <xdr:cNvCxnSpPr/>
        </xdr:nvCxnSpPr>
        <xdr:spPr>
          <a:xfrm flipH="1">
            <a:off x="1808201" y="2027550"/>
            <a:ext cx="182393" cy="4053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</xdr:col>
      <xdr:colOff>153866</xdr:colOff>
      <xdr:row>2</xdr:row>
      <xdr:rowOff>29307</xdr:rowOff>
    </xdr:from>
    <xdr:to>
      <xdr:col>7</xdr:col>
      <xdr:colOff>404225</xdr:colOff>
      <xdr:row>3</xdr:row>
      <xdr:rowOff>134844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3F0C4515-B01B-44F0-A52B-FE5577709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27635" y="424961"/>
          <a:ext cx="2199321" cy="457229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7</xdr:row>
      <xdr:rowOff>66675</xdr:rowOff>
    </xdr:from>
    <xdr:to>
      <xdr:col>6</xdr:col>
      <xdr:colOff>533339</xdr:colOff>
      <xdr:row>19</xdr:row>
      <xdr:rowOff>28294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6E2B7E87-4695-44C5-BACC-51EBE7C2F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57825" y="1581150"/>
          <a:ext cx="485714" cy="22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95252</xdr:rowOff>
    </xdr:from>
    <xdr:to>
      <xdr:col>5</xdr:col>
      <xdr:colOff>1</xdr:colOff>
      <xdr:row>18</xdr:row>
      <xdr:rowOff>158606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DF9F45F-0A7B-41E9-AD10-26E8898EBEA8}"/>
            </a:ext>
          </a:extLst>
        </xdr:cNvPr>
        <xdr:cNvGrpSpPr/>
      </xdr:nvGrpSpPr>
      <xdr:grpSpPr>
        <a:xfrm>
          <a:off x="133350" y="1609727"/>
          <a:ext cx="4676776" cy="2158854"/>
          <a:chOff x="133350" y="1608046"/>
          <a:chExt cx="4572561" cy="2158854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34B6165C-8E26-4DCC-A508-18004DA86803}"/>
              </a:ext>
            </a:extLst>
          </xdr:cNvPr>
          <xdr:cNvGrpSpPr/>
        </xdr:nvGrpSpPr>
        <xdr:grpSpPr>
          <a:xfrm>
            <a:off x="133350" y="1608046"/>
            <a:ext cx="4572561" cy="2158854"/>
            <a:chOff x="838201" y="1323975"/>
            <a:chExt cx="4181483" cy="2381247"/>
          </a:xfrm>
        </xdr:grpSpPr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08DC7899-177D-4888-B797-14FAB8542EB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095378" y="1323975"/>
              <a:ext cx="3924306" cy="2297014"/>
            </a:xfrm>
            <a:prstGeom prst="rect">
              <a:avLst/>
            </a:prstGeom>
          </xdr:spPr>
        </xdr:pic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F8029D7A-2190-4DB2-A0A5-CD1FD89724C5}"/>
                </a:ext>
              </a:extLst>
            </xdr:cNvPr>
            <xdr:cNvSpPr txBox="1"/>
          </xdr:nvSpPr>
          <xdr:spPr>
            <a:xfrm>
              <a:off x="838201" y="2371723"/>
              <a:ext cx="314325" cy="323849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A</a:t>
              </a:r>
            </a:p>
          </xdr:txBody>
        </xdr:sp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5C4B00DE-4F2F-4A34-8856-EDBEF69B08B2}"/>
                </a:ext>
              </a:extLst>
            </xdr:cNvPr>
            <xdr:cNvSpPr txBox="1"/>
          </xdr:nvSpPr>
          <xdr:spPr>
            <a:xfrm>
              <a:off x="3190878" y="3381373"/>
              <a:ext cx="314325" cy="323849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B</a:t>
              </a:r>
            </a:p>
          </xdr:txBody>
        </xdr:sp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A4D06CFF-46A8-43F6-9EAA-5450BBB023FE}"/>
                </a:ext>
              </a:extLst>
            </xdr:cNvPr>
            <xdr:cNvSpPr txBox="1"/>
          </xdr:nvSpPr>
          <xdr:spPr>
            <a:xfrm>
              <a:off x="2352675" y="1418647"/>
              <a:ext cx="285751" cy="294410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C</a:t>
              </a:r>
            </a:p>
          </xdr:txBody>
        </xdr:sp>
      </xdr:grp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2B463960-0B15-40F1-BBEC-43251B736A2B}"/>
              </a:ext>
            </a:extLst>
          </xdr:cNvPr>
          <xdr:cNvCxnSpPr/>
        </xdr:nvCxnSpPr>
        <xdr:spPr>
          <a:xfrm flipV="1">
            <a:off x="1143000" y="3217769"/>
            <a:ext cx="3200960" cy="419104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06FD739E-8EE2-4177-BFC5-8F87ADB1301B}"/>
              </a:ext>
            </a:extLst>
          </xdr:cNvPr>
          <xdr:cNvCxnSpPr/>
        </xdr:nvCxnSpPr>
        <xdr:spPr>
          <a:xfrm flipH="1" flipV="1">
            <a:off x="504826" y="2131919"/>
            <a:ext cx="261227" cy="1091322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0B9C6100-A0E6-444C-8D20-C503B7BA1C1F}"/>
              </a:ext>
            </a:extLst>
          </xdr:cNvPr>
          <xdr:cNvCxnSpPr/>
        </xdr:nvCxnSpPr>
        <xdr:spPr>
          <a:xfrm flipH="1" flipV="1">
            <a:off x="1269126" y="2558518"/>
            <a:ext cx="206714" cy="368841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CA889A1F-6F9F-493B-A506-23172DD5095B}"/>
              </a:ext>
            </a:extLst>
          </xdr:cNvPr>
          <xdr:cNvCxnSpPr/>
        </xdr:nvCxnSpPr>
        <xdr:spPr>
          <a:xfrm flipH="1">
            <a:off x="1808201" y="2027550"/>
            <a:ext cx="182393" cy="4053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6</xdr:col>
      <xdr:colOff>0</xdr:colOff>
      <xdr:row>8</xdr:row>
      <xdr:rowOff>9525</xdr:rowOff>
    </xdr:from>
    <xdr:to>
      <xdr:col>6</xdr:col>
      <xdr:colOff>561555</xdr:colOff>
      <xdr:row>18</xdr:row>
      <xdr:rowOff>114300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562FDF9-4E99-4AD8-B315-FFE78308E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00675" y="1714500"/>
          <a:ext cx="561555" cy="2009775"/>
        </a:xfrm>
        <a:prstGeom prst="rect">
          <a:avLst/>
        </a:prstGeom>
      </xdr:spPr>
    </xdr:pic>
    <xdr:clientData/>
  </xdr:twoCellAnchor>
  <xdr:twoCellAnchor editAs="oneCell">
    <xdr:from>
      <xdr:col>4</xdr:col>
      <xdr:colOff>532579</xdr:colOff>
      <xdr:row>14</xdr:row>
      <xdr:rowOff>123825</xdr:rowOff>
    </xdr:from>
    <xdr:to>
      <xdr:col>6</xdr:col>
      <xdr:colOff>47624</xdr:colOff>
      <xdr:row>18</xdr:row>
      <xdr:rowOff>98206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904E1E16-20B4-49FD-A79B-F4FBF591F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99754" y="2971800"/>
          <a:ext cx="848545" cy="736381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2</xdr:row>
      <xdr:rowOff>28575</xdr:rowOff>
    </xdr:from>
    <xdr:to>
      <xdr:col>7</xdr:col>
      <xdr:colOff>355134</xdr:colOff>
      <xdr:row>3</xdr:row>
      <xdr:rowOff>134112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FD2FD42C-EE41-4DC3-8B67-DCBD3AD79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14800" y="428625"/>
          <a:ext cx="2202984" cy="457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7</xdr:row>
      <xdr:rowOff>9525</xdr:rowOff>
    </xdr:from>
    <xdr:to>
      <xdr:col>4</xdr:col>
      <xdr:colOff>276225</xdr:colOff>
      <xdr:row>19</xdr:row>
      <xdr:rowOff>24301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BCD4D0BB-71E1-4458-BAE3-43E118082652}"/>
            </a:ext>
          </a:extLst>
        </xdr:cNvPr>
        <xdr:cNvGrpSpPr/>
      </xdr:nvGrpSpPr>
      <xdr:grpSpPr>
        <a:xfrm>
          <a:off x="47626" y="1524000"/>
          <a:ext cx="4305299" cy="2300776"/>
          <a:chOff x="704851" y="1533525"/>
          <a:chExt cx="4305299" cy="2300776"/>
        </a:xfrm>
      </xdr:grpSpPr>
      <xdr:grpSp>
        <xdr:nvGrpSpPr>
          <xdr:cNvPr id="33" name="Group 32">
            <a:extLst>
              <a:ext uri="{FF2B5EF4-FFF2-40B4-BE49-F238E27FC236}">
                <a16:creationId xmlns:a16="http://schemas.microsoft.com/office/drawing/2014/main" id="{41B85088-9C63-4EDE-A201-FFD3E3000833}"/>
              </a:ext>
            </a:extLst>
          </xdr:cNvPr>
          <xdr:cNvGrpSpPr/>
        </xdr:nvGrpSpPr>
        <xdr:grpSpPr>
          <a:xfrm>
            <a:off x="704851" y="1533525"/>
            <a:ext cx="4305299" cy="2269934"/>
            <a:chOff x="600075" y="1533525"/>
            <a:chExt cx="4905375" cy="2269934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365D5EAC-7A07-4FB8-BEB5-3F004D2CC49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screen">
              <a:clrChange>
                <a:clrFrom>
                  <a:srgbClr val="FFFEFD"/>
                </a:clrFrom>
                <a:clrTo>
                  <a:srgbClr val="FFFEFD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704851" y="1533525"/>
              <a:ext cx="4305299" cy="2269934"/>
            </a:xfrm>
            <a:prstGeom prst="rect">
              <a:avLst/>
            </a:prstGeom>
          </xdr:spPr>
        </xdr:pic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4B2A671-08D4-43A2-8F9D-7D18D1CD0B39}"/>
                </a:ext>
              </a:extLst>
            </xdr:cNvPr>
            <xdr:cNvSpPr txBox="1"/>
          </xdr:nvSpPr>
          <xdr:spPr>
            <a:xfrm>
              <a:off x="1495425" y="2616772"/>
              <a:ext cx="355853" cy="293604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C</a:t>
              </a:r>
            </a:p>
          </xdr:txBody>
        </xdr:sp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8288B55D-9426-41A8-9AE0-191488CBD08F}"/>
                </a:ext>
              </a:extLst>
            </xdr:cNvPr>
            <xdr:cNvSpPr txBox="1"/>
          </xdr:nvSpPr>
          <xdr:spPr>
            <a:xfrm>
              <a:off x="2101531" y="3284477"/>
              <a:ext cx="355853" cy="293604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D</a:t>
              </a:r>
            </a:p>
          </xdr:txBody>
        </xdr:sp>
        <xdr:cxnSp macro="">
          <xdr:nvCxnSpPr>
            <xdr:cNvPr id="14" name="Straight Arrow Connector 13">
              <a:extLst>
                <a:ext uri="{FF2B5EF4-FFF2-40B4-BE49-F238E27FC236}">
                  <a16:creationId xmlns:a16="http://schemas.microsoft.com/office/drawing/2014/main" id="{894B836C-9802-4CF4-8F47-3EF4720C6D3B}"/>
                </a:ext>
              </a:extLst>
            </xdr:cNvPr>
            <xdr:cNvCxnSpPr/>
          </xdr:nvCxnSpPr>
          <xdr:spPr>
            <a:xfrm flipV="1">
              <a:off x="1638300" y="3171825"/>
              <a:ext cx="1247775" cy="152400"/>
            </a:xfrm>
            <a:prstGeom prst="straightConnector1">
              <a:avLst/>
            </a:prstGeom>
            <a:ln w="19050">
              <a:solidFill>
                <a:srgbClr val="FF0000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Straight Arrow Connector 16">
              <a:extLst>
                <a:ext uri="{FF2B5EF4-FFF2-40B4-BE49-F238E27FC236}">
                  <a16:creationId xmlns:a16="http://schemas.microsoft.com/office/drawing/2014/main" id="{EE694D94-4031-4233-AF8B-6860B1F09583}"/>
                </a:ext>
              </a:extLst>
            </xdr:cNvPr>
            <xdr:cNvCxnSpPr/>
          </xdr:nvCxnSpPr>
          <xdr:spPr>
            <a:xfrm>
              <a:off x="1333500" y="2619375"/>
              <a:ext cx="152400" cy="428625"/>
            </a:xfrm>
            <a:prstGeom prst="straightConnector1">
              <a:avLst/>
            </a:prstGeom>
            <a:ln w="19050">
              <a:solidFill>
                <a:srgbClr val="FF0000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3" name="Straight Arrow Connector 22">
            <a:extLst>
              <a:ext uri="{FF2B5EF4-FFF2-40B4-BE49-F238E27FC236}">
                <a16:creationId xmlns:a16="http://schemas.microsoft.com/office/drawing/2014/main" id="{035F595C-9808-4123-A36C-8283EBAAF9BF}"/>
              </a:ext>
            </a:extLst>
          </xdr:cNvPr>
          <xdr:cNvCxnSpPr/>
        </xdr:nvCxnSpPr>
        <xdr:spPr>
          <a:xfrm flipV="1">
            <a:off x="1343025" y="3305175"/>
            <a:ext cx="3152775" cy="514352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Arrow Connector 24">
            <a:extLst>
              <a:ext uri="{FF2B5EF4-FFF2-40B4-BE49-F238E27FC236}">
                <a16:creationId xmlns:a16="http://schemas.microsoft.com/office/drawing/2014/main" id="{F7904CE4-6B2B-4F82-8966-4DC0BDA114E9}"/>
              </a:ext>
            </a:extLst>
          </xdr:cNvPr>
          <xdr:cNvCxnSpPr/>
        </xdr:nvCxnSpPr>
        <xdr:spPr>
          <a:xfrm>
            <a:off x="2581275" y="1933575"/>
            <a:ext cx="1781175" cy="781050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16653E8C-ADE3-4E32-8AF8-0E62026B56A5}"/>
              </a:ext>
            </a:extLst>
          </xdr:cNvPr>
          <xdr:cNvSpPr txBox="1"/>
        </xdr:nvSpPr>
        <xdr:spPr>
          <a:xfrm>
            <a:off x="3810000" y="2016697"/>
            <a:ext cx="355853" cy="293604"/>
          </a:xfrm>
          <a:prstGeom prst="rect">
            <a:avLst/>
          </a:prstGeom>
          <a:solidFill>
            <a:schemeClr val="tx1">
              <a:lumMod val="65000"/>
              <a:lumOff val="3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1400" b="1">
                <a:solidFill>
                  <a:schemeClr val="bg1"/>
                </a:solidFill>
              </a:rPr>
              <a:t>A</a:t>
            </a:r>
          </a:p>
        </xdr:txBody>
      </xdr:sp>
      <xdr:sp macro="" textlink="">
        <xdr:nvSpPr>
          <xdr:cNvPr id="31" name="TextBox 30">
            <a:extLst>
              <a:ext uri="{FF2B5EF4-FFF2-40B4-BE49-F238E27FC236}">
                <a16:creationId xmlns:a16="http://schemas.microsoft.com/office/drawing/2014/main" id="{7EC16CE2-F8C8-4B0A-B689-380AB174C20E}"/>
              </a:ext>
            </a:extLst>
          </xdr:cNvPr>
          <xdr:cNvSpPr txBox="1"/>
        </xdr:nvSpPr>
        <xdr:spPr>
          <a:xfrm>
            <a:off x="3457575" y="3540697"/>
            <a:ext cx="355853" cy="293604"/>
          </a:xfrm>
          <a:prstGeom prst="rect">
            <a:avLst/>
          </a:prstGeom>
          <a:solidFill>
            <a:schemeClr val="tx1">
              <a:lumMod val="65000"/>
              <a:lumOff val="3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1400" b="1">
                <a:solidFill>
                  <a:schemeClr val="bg1"/>
                </a:solidFill>
              </a:rPr>
              <a:t>B</a:t>
            </a:r>
          </a:p>
        </xdr:txBody>
      </xdr:sp>
    </xdr:grpSp>
    <xdr:clientData/>
  </xdr:twoCellAnchor>
  <xdr:twoCellAnchor editAs="oneCell">
    <xdr:from>
      <xdr:col>4</xdr:col>
      <xdr:colOff>171450</xdr:colOff>
      <xdr:row>2</xdr:row>
      <xdr:rowOff>38100</xdr:rowOff>
    </xdr:from>
    <xdr:to>
      <xdr:col>7</xdr:col>
      <xdr:colOff>407802</xdr:colOff>
      <xdr:row>3</xdr:row>
      <xdr:rowOff>138594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44EFEA6-C519-4A63-B678-10F540268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95850" y="438150"/>
          <a:ext cx="2188977" cy="452919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133351</xdr:colOff>
      <xdr:row>7</xdr:row>
      <xdr:rowOff>171451</xdr:rowOff>
    </xdr:from>
    <xdr:to>
      <xdr:col>7</xdr:col>
      <xdr:colOff>278507</xdr:colOff>
      <xdr:row>19</xdr:row>
      <xdr:rowOff>38101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E83B007-C0C6-4A67-9968-75CDCBEF0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6" y="1685926"/>
          <a:ext cx="754756" cy="2152650"/>
        </a:xfrm>
        <a:prstGeom prst="rect">
          <a:avLst/>
        </a:prstGeom>
      </xdr:spPr>
    </xdr:pic>
    <xdr:clientData/>
  </xdr:twoCellAnchor>
  <xdr:twoCellAnchor editAs="oneCell">
    <xdr:from>
      <xdr:col>4</xdr:col>
      <xdr:colOff>154351</xdr:colOff>
      <xdr:row>14</xdr:row>
      <xdr:rowOff>57150</xdr:rowOff>
    </xdr:from>
    <xdr:to>
      <xdr:col>6</xdr:col>
      <xdr:colOff>170873</xdr:colOff>
      <xdr:row>19</xdr:row>
      <xdr:rowOff>9142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D7E525E-84BF-4134-AC53-85345F68E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31051" y="2905125"/>
          <a:ext cx="1359547" cy="904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showGridLines="0" tabSelected="1" zoomScaleNormal="100" workbookViewId="0">
      <selection activeCell="E1" sqref="E1"/>
    </sheetView>
  </sheetViews>
  <sheetFormatPr defaultRowHeight="15" x14ac:dyDescent="0.25"/>
  <cols>
    <col min="1" max="1" width="18.42578125" customWidth="1"/>
    <col min="2" max="2" width="12.140625" bestFit="1" customWidth="1"/>
    <col min="3" max="3" width="13.5703125" customWidth="1"/>
    <col min="4" max="4" width="16.85546875" customWidth="1"/>
    <col min="5" max="5" width="12" customWidth="1"/>
    <col min="6" max="6" width="8.140625" customWidth="1"/>
    <col min="8" max="8" width="6.42578125" customWidth="1"/>
    <col min="9" max="9" width="9.140625" customWidth="1"/>
    <col min="10" max="10" width="13.85546875" hidden="1" customWidth="1"/>
    <col min="11" max="18" width="9.140625" hidden="1" customWidth="1"/>
  </cols>
  <sheetData>
    <row r="1" spans="1:11" ht="15.75" x14ac:dyDescent="0.25">
      <c r="A1" s="24" t="str">
        <f>IF(E1="NL",languages!A2,IF(E1="FR",languages!B2,IF(E1="EN",languages!C2)))</f>
        <v>PGB FIXING CALCULATOR</v>
      </c>
      <c r="B1" s="25"/>
      <c r="C1" s="25"/>
      <c r="D1" s="25"/>
      <c r="E1" s="15" t="s">
        <v>40</v>
      </c>
      <c r="F1" s="46"/>
      <c r="G1" s="46"/>
      <c r="H1" s="46"/>
    </row>
    <row r="2" spans="1:11" ht="15.75" x14ac:dyDescent="0.25">
      <c r="A2" s="26" t="str">
        <f>IF(E1="NL",languages!A3,IF(E1="FR",languages!B3,IF(E1="EN",languages!C3)))</f>
        <v>pour vis terrasse</v>
      </c>
      <c r="B2" s="25"/>
      <c r="C2" s="27"/>
      <c r="D2" s="27"/>
      <c r="E2" s="5"/>
      <c r="F2" s="46"/>
      <c r="G2" s="46"/>
      <c r="H2" s="46"/>
      <c r="J2" t="s">
        <v>72</v>
      </c>
      <c r="K2" t="s">
        <v>39</v>
      </c>
    </row>
    <row r="3" spans="1:11" ht="27.75" customHeight="1" x14ac:dyDescent="0.25">
      <c r="A3" s="28"/>
      <c r="B3" s="25"/>
      <c r="C3" s="25"/>
      <c r="D3" s="32"/>
      <c r="E3" s="4"/>
      <c r="F3" s="46"/>
      <c r="G3" s="46"/>
      <c r="H3" s="46"/>
      <c r="K3" t="s">
        <v>40</v>
      </c>
    </row>
    <row r="4" spans="1:11" x14ac:dyDescent="0.25">
      <c r="A4" s="29" t="str">
        <f>IF(E1="NL",languages!A4,IF(E1="FR",languages!B4,IF(E1="EN",languages!C4)))</f>
        <v>Société:</v>
      </c>
      <c r="B4" s="16"/>
      <c r="C4" s="17"/>
      <c r="D4" s="18"/>
      <c r="E4" s="5"/>
      <c r="F4" s="47"/>
      <c r="G4" s="47"/>
      <c r="H4" s="47"/>
      <c r="K4" t="s">
        <v>41</v>
      </c>
    </row>
    <row r="5" spans="1:11" x14ac:dyDescent="0.25">
      <c r="A5" s="23" t="str">
        <f>IF($E$1="NL",languages!A5,IF($E$1="FR",languages!B5,IF($E$1="EN",languages!C5)))</f>
        <v>Nom:</v>
      </c>
      <c r="B5" s="19"/>
      <c r="C5" s="20"/>
      <c r="D5" s="21"/>
      <c r="E5" s="22" t="str">
        <f>IF($E$1="NL",languages!$A10,IF($E$1="FR",languages!$B10,IF($E$1="EN",languages!$C10)))</f>
        <v>Date:</v>
      </c>
      <c r="F5" s="53">
        <f ca="1">TODAY()</f>
        <v>43381</v>
      </c>
      <c r="G5" s="54"/>
      <c r="H5" s="55"/>
    </row>
    <row r="6" spans="1:11" x14ac:dyDescent="0.25">
      <c r="A6" s="23" t="str">
        <f>IF($E$1="NL",languages!$A9,IF($E$1="FR",languages!$B9,IF($E$1="EN",languages!$C9)))</f>
        <v>Responsable:</v>
      </c>
      <c r="B6" s="48"/>
      <c r="C6" s="49"/>
      <c r="D6" s="50"/>
      <c r="E6" s="23" t="str">
        <f>IF($E$1="NL",languages!$A8,IF($E$1="FR",languages!$B8,IF($E$1="EN",languages!$C8)))</f>
        <v>Projet:</v>
      </c>
      <c r="F6" s="48"/>
      <c r="G6" s="49"/>
      <c r="H6" s="50"/>
    </row>
    <row r="7" spans="1:11" x14ac:dyDescent="0.25">
      <c r="A7" s="23" t="str">
        <f>IF($E$1="NL",languages!$A6,IF($E$1="FR",languages!$B6,IF($E$1="EN",languages!$C6)))</f>
        <v>Téléphone:</v>
      </c>
      <c r="B7" s="51"/>
      <c r="C7" s="51"/>
      <c r="D7" s="51"/>
      <c r="E7" s="23" t="str">
        <f>IF($E$1="NL",languages!$A7,IF($E$1="FR",languages!$B7,IF($E$1="EN",languages!$C7)))</f>
        <v>E-mail:</v>
      </c>
      <c r="F7" s="49"/>
      <c r="G7" s="49"/>
      <c r="H7" s="50"/>
    </row>
    <row r="8" spans="1:11" x14ac:dyDescent="0.25">
      <c r="A8" s="12"/>
      <c r="B8" s="6"/>
      <c r="C8" s="6"/>
      <c r="D8" s="6"/>
      <c r="E8" s="13"/>
      <c r="F8" s="6"/>
      <c r="G8" s="6"/>
      <c r="H8" s="6"/>
    </row>
    <row r="9" spans="1:11" x14ac:dyDescent="0.25">
      <c r="A9" s="12"/>
      <c r="B9" s="6"/>
      <c r="C9" s="6"/>
      <c r="D9" s="6"/>
      <c r="E9" s="13"/>
      <c r="F9" s="6"/>
      <c r="G9" s="6"/>
      <c r="H9" s="6"/>
    </row>
    <row r="10" spans="1:11" x14ac:dyDescent="0.25">
      <c r="A10" s="12"/>
      <c r="B10" s="6"/>
      <c r="C10" s="6"/>
      <c r="D10" s="6"/>
      <c r="E10" s="13"/>
      <c r="F10" s="6"/>
      <c r="G10" s="6"/>
      <c r="H10" s="6"/>
    </row>
    <row r="11" spans="1:11" x14ac:dyDescent="0.25">
      <c r="A11" s="12"/>
      <c r="B11" s="6"/>
      <c r="C11" s="6"/>
      <c r="D11" s="6"/>
      <c r="E11" s="13"/>
      <c r="F11" s="6"/>
      <c r="G11" s="6"/>
      <c r="H11" s="6"/>
    </row>
    <row r="12" spans="1:11" x14ac:dyDescent="0.25">
      <c r="A12" s="12"/>
      <c r="B12" s="6"/>
      <c r="C12" s="6"/>
      <c r="D12" s="6"/>
      <c r="E12" s="13"/>
      <c r="F12" s="6"/>
      <c r="G12" s="6"/>
      <c r="H12" s="6"/>
    </row>
    <row r="21" spans="1:18" x14ac:dyDescent="0.25">
      <c r="A21" s="52" t="str">
        <f>IF($E$1="NL",languages!$A11,IF($E$1="FR",languages!$B11,IF($E$1="EN",languages!$C11)))</f>
        <v>TERRASSE</v>
      </c>
      <c r="B21" s="52"/>
      <c r="C21" s="52"/>
      <c r="D21" s="52"/>
      <c r="E21" s="52"/>
    </row>
    <row r="22" spans="1:18" x14ac:dyDescent="0.25">
      <c r="C22" s="30" t="str">
        <f>IF($E$1="NL",languages!$A12,IF($E$1="FR",languages!$B12,IF($E$1="EN",languages!$C12)))</f>
        <v>longueur (A)</v>
      </c>
      <c r="D22" s="14">
        <v>200</v>
      </c>
      <c r="E22" t="s">
        <v>1</v>
      </c>
      <c r="J22" s="8" t="s">
        <v>19</v>
      </c>
      <c r="K22" s="43" t="s">
        <v>12</v>
      </c>
      <c r="L22" s="43"/>
      <c r="M22" s="43"/>
      <c r="N22" s="43" t="s">
        <v>18</v>
      </c>
      <c r="O22" s="43"/>
      <c r="P22" s="43"/>
      <c r="Q22" s="44" t="s">
        <v>30</v>
      </c>
      <c r="R22" s="45"/>
    </row>
    <row r="23" spans="1:18" x14ac:dyDescent="0.25">
      <c r="C23" s="30" t="str">
        <f>IF($E$1="NL",languages!$A13,IF($E$1="FR",languages!$B13,IF($E$1="EN",languages!$C13)))</f>
        <v>largeur (B)</v>
      </c>
      <c r="D23" s="14">
        <v>300</v>
      </c>
      <c r="E23" t="s">
        <v>1</v>
      </c>
      <c r="J23" s="8" t="s">
        <v>29</v>
      </c>
      <c r="K23" s="8" t="s">
        <v>16</v>
      </c>
      <c r="L23" s="8" t="s">
        <v>26</v>
      </c>
      <c r="M23" s="8" t="s">
        <v>14</v>
      </c>
      <c r="N23" s="8" t="s">
        <v>16</v>
      </c>
      <c r="O23" s="8" t="s">
        <v>26</v>
      </c>
      <c r="P23" s="8" t="s">
        <v>14</v>
      </c>
      <c r="Q23" s="10" t="s">
        <v>31</v>
      </c>
      <c r="R23" s="10" t="s">
        <v>15</v>
      </c>
    </row>
    <row r="24" spans="1:18" x14ac:dyDescent="0.25">
      <c r="C24" s="30" t="str">
        <f>IF($E$1="NL",languages!$A14,IF($E$1="FR",languages!$B14,IF($E$1="EN",languages!$C14)))</f>
        <v>type de bois</v>
      </c>
      <c r="D24" s="14"/>
      <c r="J24" s="9" t="s">
        <v>28</v>
      </c>
      <c r="K24" s="9">
        <v>90</v>
      </c>
      <c r="L24" s="9">
        <v>20</v>
      </c>
      <c r="M24" s="9">
        <v>4</v>
      </c>
      <c r="N24" s="9">
        <v>60</v>
      </c>
      <c r="O24" s="9">
        <v>38</v>
      </c>
      <c r="P24" s="9">
        <v>30</v>
      </c>
      <c r="Q24" s="11">
        <v>5</v>
      </c>
      <c r="R24" s="9">
        <v>50</v>
      </c>
    </row>
    <row r="25" spans="1:18" x14ac:dyDescent="0.25">
      <c r="J25" s="9" t="s">
        <v>22</v>
      </c>
      <c r="K25" s="9">
        <v>120</v>
      </c>
      <c r="L25" s="9">
        <v>21</v>
      </c>
      <c r="M25" s="9">
        <v>5</v>
      </c>
      <c r="N25" s="9"/>
      <c r="O25" s="9">
        <v>40</v>
      </c>
      <c r="P25" s="9">
        <v>40</v>
      </c>
      <c r="Q25" s="11">
        <v>5.5</v>
      </c>
      <c r="R25" s="9">
        <v>60</v>
      </c>
    </row>
    <row r="26" spans="1:18" x14ac:dyDescent="0.25">
      <c r="J26" s="9" t="s">
        <v>21</v>
      </c>
      <c r="K26" s="9">
        <v>140</v>
      </c>
      <c r="L26" s="9">
        <v>25</v>
      </c>
      <c r="M26" s="9">
        <v>6</v>
      </c>
      <c r="N26" s="9"/>
      <c r="O26" s="9">
        <v>60</v>
      </c>
      <c r="P26" s="9">
        <v>50</v>
      </c>
      <c r="Q26" s="9"/>
      <c r="R26" s="9">
        <v>70</v>
      </c>
    </row>
    <row r="27" spans="1:18" x14ac:dyDescent="0.25">
      <c r="A27" s="52" t="str">
        <f>IF($E$1="NL",languages!$A16,IF($E$1="FR",languages!$B16,IF($E$1="EN",languages!$C16)))</f>
        <v>LAMES</v>
      </c>
      <c r="B27" s="52"/>
      <c r="C27" s="52"/>
      <c r="D27" s="52"/>
      <c r="E27" s="52"/>
      <c r="J27" s="9" t="s">
        <v>20</v>
      </c>
      <c r="K27" s="9">
        <v>142</v>
      </c>
      <c r="L27" s="9">
        <v>27</v>
      </c>
      <c r="M27" s="9">
        <v>7</v>
      </c>
      <c r="N27" s="9"/>
      <c r="O27" s="9"/>
      <c r="P27" s="9">
        <v>55</v>
      </c>
      <c r="Q27" s="9"/>
      <c r="R27" s="9"/>
    </row>
    <row r="28" spans="1:18" x14ac:dyDescent="0.25">
      <c r="C28" s="30" t="str">
        <f>IF($E$1="NL",languages!$A17,IF($E$1="FR",languages!$B17,IF($E$1="EN",languages!$C17)))</f>
        <v xml:space="preserve">largeur (C) </v>
      </c>
      <c r="D28" s="14">
        <v>140</v>
      </c>
      <c r="E28" t="s">
        <v>0</v>
      </c>
      <c r="J28" s="9" t="s">
        <v>23</v>
      </c>
      <c r="K28" s="9">
        <v>143</v>
      </c>
      <c r="L28" s="9"/>
      <c r="M28" s="9"/>
      <c r="N28" s="9"/>
      <c r="O28" s="9"/>
      <c r="P28" s="9"/>
      <c r="Q28" s="9"/>
      <c r="R28" s="9"/>
    </row>
    <row r="29" spans="1:18" x14ac:dyDescent="0.25">
      <c r="C29" s="30" t="str">
        <f>IF($E$1="NL",languages!$A18,IF($E$1="FR",languages!$B18,IF($E$1="EN",languages!$C18)))</f>
        <v>épaisseur</v>
      </c>
      <c r="D29" s="14">
        <v>27</v>
      </c>
      <c r="E29" t="s">
        <v>0</v>
      </c>
      <c r="J29" s="9" t="s">
        <v>24</v>
      </c>
      <c r="K29" s="9">
        <v>145</v>
      </c>
      <c r="L29" s="9"/>
      <c r="M29" s="9"/>
      <c r="N29" s="9"/>
      <c r="O29" s="9"/>
      <c r="P29" s="9"/>
      <c r="Q29" s="9"/>
      <c r="R29" s="9"/>
    </row>
    <row r="30" spans="1:18" x14ac:dyDescent="0.25">
      <c r="C30" s="30" t="str">
        <f>IF($E$1="NL",languages!$A19,IF($E$1="FR",languages!$B19,IF($E$1="EN",languages!$C19)))</f>
        <v>distance</v>
      </c>
      <c r="D30" s="14">
        <v>6</v>
      </c>
      <c r="E30" t="s">
        <v>0</v>
      </c>
      <c r="J30" s="9" t="s">
        <v>27</v>
      </c>
      <c r="K30" s="9">
        <v>190</v>
      </c>
      <c r="L30" s="9"/>
      <c r="M30" s="9"/>
      <c r="N30" s="9"/>
      <c r="O30" s="9"/>
      <c r="P30" s="9"/>
      <c r="Q30" s="9"/>
      <c r="R30" s="9"/>
    </row>
    <row r="31" spans="1:18" x14ac:dyDescent="0.25">
      <c r="C31" s="37" t="str">
        <f>IF($E$1="NL",languages!$A20,IF($E$1="FR",languages!$B20,IF($E$1="EN",languages!$C20)))</f>
        <v>quantité</v>
      </c>
      <c r="D31" s="38">
        <f>IFERROR(ROUNDUP(D22*10/(D28+D30),1),"")</f>
        <v>13.7</v>
      </c>
      <c r="E31" s="39" t="str">
        <f>IF($E$1="NL",languages!$A30,IF($E$1="FR",languages!$B30,IF($E$1="EN",languages!$C30)))</f>
        <v>pcs</v>
      </c>
      <c r="J31" s="9" t="s">
        <v>25</v>
      </c>
      <c r="K31" s="9"/>
      <c r="L31" s="9"/>
      <c r="M31" s="9"/>
      <c r="N31" s="9"/>
      <c r="O31" s="9"/>
      <c r="P31" s="9"/>
      <c r="Q31" s="9"/>
      <c r="R31" s="9"/>
    </row>
    <row r="32" spans="1:18" x14ac:dyDescent="0.25"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5"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5">
      <c r="A34" s="52" t="str">
        <f>IF($E$1="NL",languages!$A21,IF($E$1="FR",languages!$B21,IF($E$1="EN",languages!$C21)))</f>
        <v>LAMBOURDES</v>
      </c>
      <c r="B34" s="52"/>
      <c r="C34" s="52"/>
      <c r="D34" s="52"/>
      <c r="E34" s="52"/>
    </row>
    <row r="35" spans="1:18" x14ac:dyDescent="0.25">
      <c r="C35" s="30" t="str">
        <f>IF($E$1="NL",languages!$A22,IF($E$1="FR",languages!$B22,IF($E$1="EN",languages!$C22)))</f>
        <v>largeur</v>
      </c>
      <c r="D35" s="14"/>
      <c r="E35" t="s">
        <v>0</v>
      </c>
    </row>
    <row r="36" spans="1:18" x14ac:dyDescent="0.25">
      <c r="C36" s="30" t="str">
        <f>IF($E$1="NL",languages!$A23,IF($E$1="FR",languages!$B23,IF($E$1="EN",languages!$C23)))</f>
        <v>épaisseur</v>
      </c>
      <c r="D36" s="14"/>
      <c r="E36" t="s">
        <v>0</v>
      </c>
    </row>
    <row r="37" spans="1:18" x14ac:dyDescent="0.25">
      <c r="C37" s="30" t="str">
        <f>IF($E$1="NL",languages!$A24,IF($E$1="FR",languages!$B24,IF($E$1="EN",languages!$C24)))</f>
        <v>entraxe</v>
      </c>
      <c r="D37" s="14">
        <v>50</v>
      </c>
      <c r="E37" t="s">
        <v>1</v>
      </c>
    </row>
    <row r="38" spans="1:18" x14ac:dyDescent="0.25">
      <c r="C38" s="37" t="str">
        <f>IF($E$1="NL",languages!$A25,IF($E$1="FR",languages!$B25,IF($E$1="EN",languages!$C25)))</f>
        <v>quantité</v>
      </c>
      <c r="D38" s="40">
        <f>IF(D23/D37&lt;=2,ROUNDUP(D23/D37,1),(ROUNDUP(1+D23/D37,0)))</f>
        <v>7</v>
      </c>
      <c r="E38" s="39" t="str">
        <f>IF($E$1="NL",languages!$A30,IF($E$1="FR",languages!$B30,IF($E$1="EN",languages!$C30)))</f>
        <v>pcs</v>
      </c>
    </row>
    <row r="41" spans="1:18" x14ac:dyDescent="0.25">
      <c r="A41" s="52" t="str">
        <f>IF($E$1="NL",languages!$A26,IF($E$1="FR",languages!$B26,IF($E$1="EN",languages!$C26)))</f>
        <v>VIS</v>
      </c>
      <c r="B41" s="52"/>
      <c r="C41" s="52"/>
      <c r="D41" s="52"/>
      <c r="E41" s="52"/>
    </row>
    <row r="42" spans="1:18" x14ac:dyDescent="0.25">
      <c r="C42" s="30" t="str">
        <f>IF($E$1="NL",languages!$A27,IF($E$1="FR",languages!$B27,IF($E$1="EN",languages!$C27)))</f>
        <v>diamètre</v>
      </c>
      <c r="D42" s="14">
        <v>5</v>
      </c>
      <c r="E42" t="s">
        <v>0</v>
      </c>
    </row>
    <row r="43" spans="1:18" x14ac:dyDescent="0.25">
      <c r="C43" s="30" t="str">
        <f>IF($E$1="NL",languages!$A28,IF($E$1="FR",languages!$B28,IF($E$1="EN",languages!$C28)))</f>
        <v>longueur</v>
      </c>
      <c r="D43" s="14">
        <v>60</v>
      </c>
      <c r="E43" t="s">
        <v>0</v>
      </c>
    </row>
    <row r="44" spans="1:18" x14ac:dyDescent="0.25">
      <c r="C44" s="37" t="str">
        <f>IF($E$1="NL",languages!$A29,IF($E$1="FR",languages!$B29,IF($E$1="EN",languages!$C29)))</f>
        <v>quantité</v>
      </c>
      <c r="D44" s="40">
        <f>IF(D31*D38&lt;28,32,ROUNDUP((D31*D38*2),0))</f>
        <v>192</v>
      </c>
      <c r="E44" s="39" t="str">
        <f>IF($E$1="NL",languages!$A30,IF($E$1="FR",languages!$B30,IF($E$1="EN",languages!$C30)))</f>
        <v>pcs</v>
      </c>
    </row>
    <row r="46" spans="1:18" x14ac:dyDescent="0.25">
      <c r="D46" s="31" t="str">
        <f>IF($E$1="NL",languages!$A15,IF($E$1="FR",languages!$B15,IF($E$1="EN",languages!$C15)))</f>
        <v>Il est conseillé de préforer dans les bois durs</v>
      </c>
    </row>
  </sheetData>
  <sheetProtection algorithmName="SHA-512" hashValue="06tQ9wYD3J51u9+CnwbZ6hlMFaJcvYVaNuNXDY78li2cdo6t6/RnR0mgx8Q6frLJds41RkmxvPYxtFRYGxZDnQ==" saltValue="cW9AZa6tOLWomQVmabaEJA==" spinCount="100000" sheet="1" objects="1" scenarios="1"/>
  <sortState ref="J5:J12">
    <sortCondition ref="J5"/>
  </sortState>
  <mergeCells count="13">
    <mergeCell ref="A27:E27"/>
    <mergeCell ref="A34:E34"/>
    <mergeCell ref="A41:E41"/>
    <mergeCell ref="K22:M22"/>
    <mergeCell ref="F5:H5"/>
    <mergeCell ref="N22:P22"/>
    <mergeCell ref="Q22:R22"/>
    <mergeCell ref="F1:H4"/>
    <mergeCell ref="B6:D6"/>
    <mergeCell ref="F6:H6"/>
    <mergeCell ref="B7:D7"/>
    <mergeCell ref="F7:H7"/>
    <mergeCell ref="A21:E21"/>
  </mergeCells>
  <dataValidations count="10">
    <dataValidation type="list" allowBlank="1" showInputMessage="1" showErrorMessage="1" sqref="D30" xr:uid="{00000000-0002-0000-0000-000000000000}">
      <formula1>$M$24:$M$27</formula1>
    </dataValidation>
    <dataValidation type="list" allowBlank="1" showInputMessage="1" showErrorMessage="1" sqref="D28" xr:uid="{00000000-0002-0000-0000-000001000000}">
      <formula1>$K$24:$K$30</formula1>
    </dataValidation>
    <dataValidation type="list" allowBlank="1" showInputMessage="1" showErrorMessage="1" sqref="D24" xr:uid="{00000000-0002-0000-0000-000002000000}">
      <formula1>$J$24:$J$31</formula1>
    </dataValidation>
    <dataValidation type="list" allowBlank="1" showInputMessage="1" showErrorMessage="1" sqref="D29" xr:uid="{00000000-0002-0000-0000-000003000000}">
      <formula1>$L$24:$L$27</formula1>
    </dataValidation>
    <dataValidation type="list" allowBlank="1" showInputMessage="1" showErrorMessage="1" sqref="D35" xr:uid="{00000000-0002-0000-0000-000004000000}">
      <formula1>$N$24</formula1>
    </dataValidation>
    <dataValidation type="list" allowBlank="1" showInputMessage="1" showErrorMessage="1" sqref="D36" xr:uid="{00000000-0002-0000-0000-000005000000}">
      <formula1>$O$24:$O$26</formula1>
    </dataValidation>
    <dataValidation type="list" allowBlank="1" showInputMessage="1" showErrorMessage="1" sqref="D37" xr:uid="{00000000-0002-0000-0000-000006000000}">
      <formula1>$P$24:$P$26</formula1>
    </dataValidation>
    <dataValidation type="list" allowBlank="1" showInputMessage="1" showErrorMessage="1" sqref="D42" xr:uid="{00000000-0002-0000-0000-000007000000}">
      <formula1>$Q$24:$Q$25</formula1>
    </dataValidation>
    <dataValidation type="list" allowBlank="1" showInputMessage="1" showErrorMessage="1" sqref="E1" xr:uid="{00000000-0002-0000-0000-000008000000}">
      <formula1>$K$2:$K$4</formula1>
    </dataValidation>
    <dataValidation type="list" allowBlank="1" showInputMessage="1" showErrorMessage="1" sqref="D43" xr:uid="{00000000-0002-0000-0000-000009000000}">
      <formula1>IF(D29&gt;22,R25:R26,R24:R26)</formula1>
    </dataValidation>
  </dataValidations>
  <pageMargins left="0.25" right="0.25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5"/>
  <sheetViews>
    <sheetView showGridLines="0" workbookViewId="0">
      <selection activeCell="E1" sqref="E1"/>
    </sheetView>
  </sheetViews>
  <sheetFormatPr defaultRowHeight="15" x14ac:dyDescent="0.25"/>
  <cols>
    <col min="1" max="1" width="18.42578125" customWidth="1"/>
    <col min="2" max="2" width="12.140625" customWidth="1"/>
    <col min="3" max="3" width="13.5703125" customWidth="1"/>
    <col min="4" max="4" width="16.140625" customWidth="1"/>
    <col min="5" max="5" width="11.85546875" customWidth="1"/>
    <col min="6" max="6" width="8.140625" customWidth="1"/>
    <col min="7" max="7" width="9.140625" customWidth="1"/>
    <col min="8" max="8" width="6" customWidth="1"/>
    <col min="10" max="10" width="13.85546875" hidden="1" customWidth="1"/>
    <col min="11" max="18" width="9.140625" hidden="1" customWidth="1"/>
  </cols>
  <sheetData>
    <row r="1" spans="1:11" ht="15.75" x14ac:dyDescent="0.25">
      <c r="A1" s="24" t="str">
        <f>IF(E1="NL",languages!A2,IF(E1="FR",languages!B2,IF(E1="EN",languages!C2)))</f>
        <v>PGB FIXING CALCULATOR</v>
      </c>
      <c r="B1" s="25"/>
      <c r="C1" s="25"/>
      <c r="D1" s="25"/>
      <c r="E1" s="15" t="s">
        <v>39</v>
      </c>
      <c r="F1" s="46"/>
      <c r="G1" s="46"/>
      <c r="H1" s="46"/>
    </row>
    <row r="2" spans="1:11" ht="15.75" x14ac:dyDescent="0.25">
      <c r="A2" s="26" t="str">
        <f>IF(E1="NL",languages!A40,IF(E1="FR",languages!B40,IF(E1="EN",languages!C40)))</f>
        <v>voor HAPAX FIXING PRO</v>
      </c>
      <c r="B2" s="25"/>
      <c r="C2" s="27"/>
      <c r="D2" s="27"/>
      <c r="E2" s="5"/>
      <c r="F2" s="46"/>
      <c r="G2" s="46"/>
      <c r="H2" s="46"/>
      <c r="J2" t="s">
        <v>72</v>
      </c>
      <c r="K2" t="s">
        <v>39</v>
      </c>
    </row>
    <row r="3" spans="1:11" ht="27.75" customHeight="1" x14ac:dyDescent="0.25">
      <c r="A3" s="28"/>
      <c r="B3" s="25"/>
      <c r="C3" s="25"/>
      <c r="D3" s="32"/>
      <c r="E3" s="4"/>
      <c r="F3" s="46"/>
      <c r="G3" s="46"/>
      <c r="H3" s="46"/>
      <c r="K3" t="s">
        <v>40</v>
      </c>
    </row>
    <row r="4" spans="1:11" x14ac:dyDescent="0.25">
      <c r="A4" s="29" t="str">
        <f>IF(E1="NL",languages!A4,IF(E1="FR",languages!B4,IF(E1="EN",languages!C4)))</f>
        <v>Bedrijf:</v>
      </c>
      <c r="B4" s="16"/>
      <c r="C4" s="17"/>
      <c r="D4" s="18"/>
      <c r="E4" s="5"/>
      <c r="F4" s="47"/>
      <c r="G4" s="47"/>
      <c r="H4" s="47"/>
      <c r="K4" t="s">
        <v>41</v>
      </c>
    </row>
    <row r="5" spans="1:11" x14ac:dyDescent="0.25">
      <c r="A5" s="23" t="str">
        <f>IF($E$1="NL",languages!A5,IF($E$1="FR",languages!B5,IF($E$1="EN",languages!C5)))</f>
        <v>Naam:</v>
      </c>
      <c r="B5" s="19"/>
      <c r="C5" s="20"/>
      <c r="D5" s="21"/>
      <c r="E5" s="22" t="str">
        <f>IF($E$1="NL",languages!$A10,IF($E$1="FR",languages!$B10,IF($E$1="EN",languages!$C10)))</f>
        <v>Datum:</v>
      </c>
      <c r="F5" s="53">
        <f ca="1">TODAY()</f>
        <v>43381</v>
      </c>
      <c r="G5" s="54"/>
      <c r="H5" s="55"/>
    </row>
    <row r="6" spans="1:11" x14ac:dyDescent="0.25">
      <c r="A6" s="23" t="str">
        <f>IF($E$1="NL",languages!$A9,IF($E$1="FR",languages!$B9,IF($E$1="EN",languages!$C9)))</f>
        <v>Verantwoordelijke:</v>
      </c>
      <c r="B6" s="48"/>
      <c r="C6" s="49"/>
      <c r="D6" s="50"/>
      <c r="E6" s="23" t="str">
        <f>IF($E$1="NL",languages!$A8,IF($E$1="FR",languages!$B8,IF($E$1="EN",languages!$C8)))</f>
        <v>Project:</v>
      </c>
      <c r="F6" s="48"/>
      <c r="G6" s="49"/>
      <c r="H6" s="50"/>
    </row>
    <row r="7" spans="1:11" x14ac:dyDescent="0.25">
      <c r="A7" s="23" t="str">
        <f>IF($E$1="NL",languages!$A6,IF($E$1="FR",languages!$B6,IF($E$1="EN",languages!$C6)))</f>
        <v>Telefoon:</v>
      </c>
      <c r="B7" s="51"/>
      <c r="C7" s="51"/>
      <c r="D7" s="51"/>
      <c r="E7" s="23" t="str">
        <f>IF($E$1="NL",languages!$A7,IF($E$1="FR",languages!$B7,IF($E$1="EN",languages!$C7)))</f>
        <v>E-mail:</v>
      </c>
      <c r="F7" s="49"/>
      <c r="G7" s="49"/>
      <c r="H7" s="50"/>
    </row>
    <row r="8" spans="1:11" x14ac:dyDescent="0.25">
      <c r="A8" s="12"/>
      <c r="B8" s="6"/>
      <c r="C8" s="6"/>
      <c r="D8" s="6"/>
      <c r="E8" s="13"/>
      <c r="F8" s="6"/>
      <c r="G8" s="6"/>
      <c r="H8" s="6"/>
    </row>
    <row r="9" spans="1:11" x14ac:dyDescent="0.25">
      <c r="A9" s="12"/>
      <c r="B9" s="6"/>
      <c r="C9" s="6"/>
      <c r="D9" s="6"/>
      <c r="E9" s="13"/>
      <c r="F9" s="6"/>
      <c r="G9" s="6"/>
      <c r="H9" s="6"/>
    </row>
    <row r="10" spans="1:11" x14ac:dyDescent="0.25">
      <c r="A10" s="12"/>
      <c r="B10" s="6"/>
      <c r="C10" s="6"/>
      <c r="D10" s="6"/>
      <c r="E10" s="13"/>
      <c r="F10" s="6"/>
      <c r="G10" s="6"/>
      <c r="H10" s="6"/>
    </row>
    <row r="11" spans="1:11" x14ac:dyDescent="0.25">
      <c r="A11" s="12"/>
      <c r="B11" s="6"/>
      <c r="C11" s="6"/>
      <c r="D11" s="6"/>
      <c r="E11" s="13"/>
      <c r="F11" s="6"/>
      <c r="G11" s="6"/>
      <c r="H11" s="6"/>
    </row>
    <row r="12" spans="1:11" x14ac:dyDescent="0.25">
      <c r="A12" s="12"/>
      <c r="B12" s="6"/>
      <c r="C12" s="6"/>
      <c r="D12" s="6"/>
      <c r="E12" s="13"/>
      <c r="F12" s="6"/>
      <c r="G12" s="6"/>
      <c r="H12" s="6"/>
    </row>
    <row r="21" spans="1:18" x14ac:dyDescent="0.25">
      <c r="A21" s="52" t="str">
        <f>IF($E$1="NL",languages!$A11,IF($E$1="FR",languages!$B11,IF($E$1="EN",languages!$C11)))</f>
        <v>TERRAS</v>
      </c>
      <c r="B21" s="52"/>
      <c r="C21" s="52"/>
      <c r="D21" s="52"/>
      <c r="E21" s="52"/>
    </row>
    <row r="22" spans="1:18" x14ac:dyDescent="0.25">
      <c r="C22" s="30" t="str">
        <f>IF($E$1="NL",languages!$A12,IF($E$1="FR",languages!$B12,IF($E$1="EN",languages!$C12)))</f>
        <v>lengte (A)</v>
      </c>
      <c r="D22" s="14">
        <v>2000</v>
      </c>
      <c r="E22" t="s">
        <v>1</v>
      </c>
      <c r="J22" s="8" t="s">
        <v>19</v>
      </c>
      <c r="K22" s="43" t="s">
        <v>12</v>
      </c>
      <c r="L22" s="43"/>
      <c r="M22" s="43"/>
      <c r="N22" s="43" t="s">
        <v>18</v>
      </c>
      <c r="O22" s="43"/>
      <c r="P22" s="43"/>
      <c r="Q22" s="44" t="s">
        <v>30</v>
      </c>
      <c r="R22" s="45"/>
    </row>
    <row r="23" spans="1:18" x14ac:dyDescent="0.25">
      <c r="C23" s="30" t="str">
        <f>IF($E$1="NL",languages!$A13,IF($E$1="FR",languages!$B13,IF($E$1="EN",languages!$C13)))</f>
        <v>breedte (B)</v>
      </c>
      <c r="D23" s="14">
        <v>2000</v>
      </c>
      <c r="E23" t="s">
        <v>1</v>
      </c>
      <c r="J23" s="8" t="s">
        <v>29</v>
      </c>
      <c r="K23" s="8" t="s">
        <v>16</v>
      </c>
      <c r="L23" s="8" t="s">
        <v>26</v>
      </c>
      <c r="M23" s="8" t="s">
        <v>14</v>
      </c>
      <c r="N23" s="8" t="s">
        <v>16</v>
      </c>
      <c r="O23" s="8" t="s">
        <v>26</v>
      </c>
      <c r="P23" s="8" t="s">
        <v>14</v>
      </c>
      <c r="Q23" s="10" t="s">
        <v>31</v>
      </c>
      <c r="R23" s="10" t="s">
        <v>15</v>
      </c>
    </row>
    <row r="24" spans="1:18" x14ac:dyDescent="0.25">
      <c r="C24" s="30" t="str">
        <f>IF($E$1="NL",languages!$A14,IF($E$1="FR",languages!$B14,IF($E$1="EN",languages!$C14)))</f>
        <v>houtsoort</v>
      </c>
      <c r="D24" s="14"/>
      <c r="J24" s="9" t="s">
        <v>28</v>
      </c>
      <c r="K24" s="9">
        <v>90</v>
      </c>
      <c r="L24" s="9">
        <v>20</v>
      </c>
      <c r="M24" s="9">
        <v>4</v>
      </c>
      <c r="N24" s="9">
        <v>60</v>
      </c>
      <c r="O24" s="9">
        <v>38</v>
      </c>
      <c r="P24" s="9">
        <v>30</v>
      </c>
      <c r="Q24" s="11">
        <v>5</v>
      </c>
      <c r="R24" s="9">
        <v>50</v>
      </c>
    </row>
    <row r="25" spans="1:18" x14ac:dyDescent="0.25">
      <c r="J25" s="9" t="s">
        <v>22</v>
      </c>
      <c r="K25" s="9">
        <v>120</v>
      </c>
      <c r="L25" s="9">
        <v>21</v>
      </c>
      <c r="M25" s="9">
        <v>5</v>
      </c>
      <c r="N25" s="9"/>
      <c r="O25" s="9">
        <v>40</v>
      </c>
      <c r="P25" s="9">
        <v>40</v>
      </c>
      <c r="Q25" s="11">
        <v>5.5</v>
      </c>
      <c r="R25" s="9">
        <v>60</v>
      </c>
    </row>
    <row r="26" spans="1:18" x14ac:dyDescent="0.25">
      <c r="J26" s="9" t="s">
        <v>21</v>
      </c>
      <c r="K26" s="9">
        <v>140</v>
      </c>
      <c r="L26" s="9">
        <v>22</v>
      </c>
      <c r="M26" s="9">
        <v>6</v>
      </c>
      <c r="N26" s="9"/>
      <c r="O26" s="9">
        <v>60</v>
      </c>
      <c r="P26" s="9">
        <v>50</v>
      </c>
      <c r="Q26" s="9"/>
      <c r="R26" s="9">
        <v>70</v>
      </c>
    </row>
    <row r="27" spans="1:18" x14ac:dyDescent="0.25">
      <c r="A27" s="52" t="str">
        <f>IF($E$1="NL",languages!$A16,IF($E$1="FR",languages!$B16,IF($E$1="EN",languages!$C16)))</f>
        <v>PLANKEN</v>
      </c>
      <c r="B27" s="52"/>
      <c r="C27" s="52"/>
      <c r="D27" s="52"/>
      <c r="E27" s="52"/>
      <c r="J27" s="9" t="s">
        <v>20</v>
      </c>
      <c r="K27" s="9">
        <v>142</v>
      </c>
      <c r="L27" s="9">
        <v>23</v>
      </c>
      <c r="M27" s="9">
        <v>7</v>
      </c>
      <c r="N27" s="9"/>
      <c r="O27" s="9"/>
      <c r="P27" s="9">
        <v>55</v>
      </c>
      <c r="Q27" s="9"/>
      <c r="R27" s="9"/>
    </row>
    <row r="28" spans="1:18" x14ac:dyDescent="0.25">
      <c r="C28" s="30" t="str">
        <f>IF($E$1="NL",languages!$A17,IF($E$1="FR",languages!$B17,IF($E$1="EN",languages!$C17)))</f>
        <v xml:space="preserve">breedte (C) </v>
      </c>
      <c r="D28" s="14">
        <v>150</v>
      </c>
      <c r="E28" t="s">
        <v>0</v>
      </c>
      <c r="J28" s="9" t="s">
        <v>23</v>
      </c>
      <c r="K28" s="9">
        <v>143</v>
      </c>
      <c r="L28" s="9">
        <v>24</v>
      </c>
      <c r="M28" s="9"/>
      <c r="N28" s="9"/>
      <c r="O28" s="9"/>
      <c r="P28" s="9"/>
      <c r="Q28" s="9"/>
      <c r="R28" s="9"/>
    </row>
    <row r="29" spans="1:18" x14ac:dyDescent="0.25">
      <c r="C29" s="30" t="str">
        <f>IF($E$1="NL",languages!$A18,IF($E$1="FR",languages!$B18,IF($E$1="EN",languages!$C18)))</f>
        <v>dikte</v>
      </c>
      <c r="D29" s="14">
        <v>22</v>
      </c>
      <c r="E29" t="s">
        <v>0</v>
      </c>
      <c r="J29" s="9" t="s">
        <v>24</v>
      </c>
      <c r="K29" s="9">
        <v>145</v>
      </c>
      <c r="L29" s="9">
        <v>25</v>
      </c>
      <c r="M29" s="9"/>
      <c r="N29" s="9"/>
      <c r="O29" s="9"/>
      <c r="P29" s="9"/>
      <c r="Q29" s="9"/>
      <c r="R29" s="9"/>
    </row>
    <row r="30" spans="1:18" x14ac:dyDescent="0.25">
      <c r="C30" s="30" t="str">
        <f>IF($E$1="NL",languages!$A19,IF($E$1="FR",languages!$B19,IF($E$1="EN",languages!$C19)))</f>
        <v>afstand</v>
      </c>
      <c r="D30" s="14">
        <v>6</v>
      </c>
      <c r="E30" t="s">
        <v>0</v>
      </c>
      <c r="J30" s="9" t="s">
        <v>27</v>
      </c>
      <c r="K30" s="9">
        <v>150</v>
      </c>
      <c r="L30" s="9">
        <v>27</v>
      </c>
      <c r="M30" s="9"/>
      <c r="N30" s="9"/>
      <c r="O30" s="9"/>
      <c r="P30" s="9"/>
      <c r="Q30" s="9"/>
      <c r="R30" s="9"/>
    </row>
    <row r="31" spans="1:18" x14ac:dyDescent="0.25">
      <c r="C31" s="37" t="str">
        <f>IF($E$1="NL",languages!$A20,IF($E$1="FR",languages!$B20,IF($E$1="EN",languages!$C20)))</f>
        <v>aantal</v>
      </c>
      <c r="D31" s="38">
        <f>IFERROR(ROUNDUP(D22*10/(D28+D30),1),"")</f>
        <v>128.29999999999998</v>
      </c>
      <c r="E31" s="39" t="str">
        <f>IF($E$1="NL",languages!$A30,IF($E$1="FR",languages!$B30,IF($E$1="EN",languages!$C30)))</f>
        <v>st</v>
      </c>
      <c r="J31" s="9" t="s">
        <v>25</v>
      </c>
      <c r="K31" s="9">
        <v>190</v>
      </c>
      <c r="L31" s="9"/>
      <c r="M31" s="9"/>
      <c r="N31" s="9"/>
      <c r="O31" s="9"/>
      <c r="P31" s="9"/>
      <c r="Q31" s="9"/>
      <c r="R31" s="9"/>
    </row>
    <row r="32" spans="1:18" x14ac:dyDescent="0.25"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5"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5">
      <c r="A34" s="52" t="str">
        <f>IF($E$1="NL",languages!$A21,IF($E$1="FR",languages!$B21,IF($E$1="EN",languages!$C21)))</f>
        <v>ONDERLIGGERS</v>
      </c>
      <c r="B34" s="52"/>
      <c r="C34" s="52"/>
      <c r="D34" s="52"/>
      <c r="E34" s="52"/>
    </row>
    <row r="35" spans="1:18" x14ac:dyDescent="0.25">
      <c r="C35" s="30" t="str">
        <f>IF($E$1="NL",languages!$A22,IF($E$1="FR",languages!$B22,IF($E$1="EN",languages!$C22)))</f>
        <v>breedte</v>
      </c>
      <c r="D35" s="14">
        <v>60</v>
      </c>
      <c r="E35" t="s">
        <v>0</v>
      </c>
    </row>
    <row r="36" spans="1:18" x14ac:dyDescent="0.25">
      <c r="C36" s="30" t="str">
        <f>IF($E$1="NL",languages!$A23,IF($E$1="FR",languages!$B23,IF($E$1="EN",languages!$C23)))</f>
        <v>dikte</v>
      </c>
      <c r="D36" s="14">
        <v>60</v>
      </c>
      <c r="E36" t="s">
        <v>0</v>
      </c>
    </row>
    <row r="37" spans="1:18" x14ac:dyDescent="0.25">
      <c r="C37" s="30" t="str">
        <f>IF($E$1="NL",languages!$A24,IF($E$1="FR",languages!$B24,IF($E$1="EN",languages!$C24)))</f>
        <v>h.o.h.-afstand</v>
      </c>
      <c r="D37" s="14">
        <v>40</v>
      </c>
      <c r="E37" t="s">
        <v>1</v>
      </c>
    </row>
    <row r="38" spans="1:18" x14ac:dyDescent="0.25">
      <c r="C38" s="37" t="str">
        <f>IF($E$1="NL",languages!$A25,IF($E$1="FR",languages!$B25,IF($E$1="EN",languages!$C25)))</f>
        <v>aantal</v>
      </c>
      <c r="D38" s="40">
        <f>IF(D23/D37&lt;=2,ROUNDUP(D23/D37,1),(ROUNDUP(1+D23/D37,0)))</f>
        <v>51</v>
      </c>
      <c r="E38" s="39" t="str">
        <f>IF($E$1="NL",languages!$A30,IF($E$1="FR",languages!$B30,IF($E$1="EN",languages!$C30)))</f>
        <v>st</v>
      </c>
    </row>
    <row r="41" spans="1:18" x14ac:dyDescent="0.25">
      <c r="A41" s="52" t="str">
        <f>IF($E$1="NL",languages!$A37,IF($E$1="FR",languages!$B37,IF($E$1="EN",languages!$C37)))</f>
        <v>HAPAX FIXING PRO - ONZICHTBARE BEVESTIGING</v>
      </c>
      <c r="B41" s="52"/>
      <c r="C41" s="52"/>
      <c r="D41" s="52"/>
      <c r="E41" s="52"/>
    </row>
    <row r="42" spans="1:18" x14ac:dyDescent="0.25">
      <c r="C42" s="35" t="str">
        <f>IF($E$1="NL",languages!$A29,IF($E$1="FR",languages!$B29,IF($E$1="EN",languages!$C29)))</f>
        <v>aantal</v>
      </c>
      <c r="D42" s="42">
        <f>IF(D31*D38&lt;28,32,ROUNDUP((D31*D38),0))</f>
        <v>6544</v>
      </c>
      <c r="E42" s="36" t="str">
        <f>IF($E$1="NL",languages!$A30,IF($E$1="FR",languages!$B30,IF($E$1="EN",languages!$C30)))</f>
        <v>st</v>
      </c>
    </row>
    <row r="43" spans="1:18" s="41" customFormat="1" x14ac:dyDescent="0.25">
      <c r="C43" s="37" t="str">
        <f>IF($E$1="NL",languages!$A38,IF($E$1="FR",languages!$B38,IF($E$1="EN",languages!$C38)))</f>
        <v>verpakkingen</v>
      </c>
      <c r="D43" s="40">
        <f>IF(D42/100&lt;1,1,ROUNDUP((D42/100),0))</f>
        <v>66</v>
      </c>
      <c r="E43" s="39" t="str">
        <f>IF($E$1="NL",languages!$A39,IF($E$1="FR",languages!$B39,IF($E$1="EN",languages!$C39)))</f>
        <v>doos/dozen</v>
      </c>
    </row>
    <row r="45" spans="1:18" x14ac:dyDescent="0.25">
      <c r="D45" s="31" t="str">
        <f>IF($E$1="NL",languages!$A15,IF($E$1="FR",languages!$B15,IF($E$1="EN",languages!$C15)))</f>
        <v>In hardhout is voorboren steeds aangewezen</v>
      </c>
    </row>
  </sheetData>
  <sheetProtection algorithmName="SHA-512" hashValue="VLCChIOaBzSY5bbHLeHjQ7GGNirNfnBBTQUHaB19hdGv4xAQX90AnnxxyPLE4yLLUbiOwmzPBbvAjzQraIQ5Xg==" saltValue="5uza2FWafMhxzszkBJES4A==" spinCount="100000" sheet="1" objects="1" scenarios="1"/>
  <mergeCells count="13">
    <mergeCell ref="F1:H4"/>
    <mergeCell ref="F5:H5"/>
    <mergeCell ref="B6:D6"/>
    <mergeCell ref="F6:H6"/>
    <mergeCell ref="B7:D7"/>
    <mergeCell ref="F7:H7"/>
    <mergeCell ref="A41:E41"/>
    <mergeCell ref="A21:E21"/>
    <mergeCell ref="K22:M22"/>
    <mergeCell ref="N22:P22"/>
    <mergeCell ref="Q22:R22"/>
    <mergeCell ref="A27:E27"/>
    <mergeCell ref="A34:E34"/>
  </mergeCells>
  <dataValidations count="8">
    <dataValidation type="list" allowBlank="1" showInputMessage="1" showErrorMessage="1" sqref="E1" xr:uid="{00000000-0002-0000-0100-000000000000}">
      <formula1>$K$2:$K$4</formula1>
    </dataValidation>
    <dataValidation type="list" allowBlank="1" showInputMessage="1" showErrorMessage="1" sqref="D37" xr:uid="{00000000-0002-0000-0100-000001000000}">
      <formula1>$P$24:$P$26</formula1>
    </dataValidation>
    <dataValidation type="list" allowBlank="1" showInputMessage="1" showErrorMessage="1" sqref="D36" xr:uid="{00000000-0002-0000-0100-000002000000}">
      <formula1>$O$24:$O$26</formula1>
    </dataValidation>
    <dataValidation type="list" allowBlank="1" showInputMessage="1" showErrorMessage="1" sqref="D35" xr:uid="{00000000-0002-0000-0100-000003000000}">
      <formula1>$N$24</formula1>
    </dataValidation>
    <dataValidation type="list" allowBlank="1" showInputMessage="1" showErrorMessage="1" sqref="D29" xr:uid="{00000000-0002-0000-0100-000004000000}">
      <formula1>$L$24:$L$27</formula1>
    </dataValidation>
    <dataValidation type="list" allowBlank="1" showInputMessage="1" showErrorMessage="1" sqref="D24" xr:uid="{00000000-0002-0000-0100-000005000000}">
      <formula1>$J$24:$J$31</formula1>
    </dataValidation>
    <dataValidation type="list" allowBlank="1" showInputMessage="1" showErrorMessage="1" sqref="D28" xr:uid="{00000000-0002-0000-0100-000006000000}">
      <formula1>$K$24:$K$30</formula1>
    </dataValidation>
    <dataValidation type="list" allowBlank="1" showInputMessage="1" showErrorMessage="1" sqref="D30" xr:uid="{00000000-0002-0000-0100-000007000000}">
      <formula1>$M$24:$M$27</formula1>
    </dataValidation>
  </dataValidations>
  <pageMargins left="0.25" right="0.25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showGridLines="0" topLeftCell="A4" workbookViewId="0">
      <selection activeCell="E1" sqref="E1"/>
    </sheetView>
  </sheetViews>
  <sheetFormatPr defaultRowHeight="15" x14ac:dyDescent="0.25"/>
  <cols>
    <col min="1" max="1" width="18.42578125" customWidth="1"/>
    <col min="2" max="2" width="12.140625" customWidth="1"/>
    <col min="3" max="3" width="19" customWidth="1"/>
    <col min="4" max="4" width="11.5703125" customWidth="1"/>
    <col min="5" max="5" width="12" customWidth="1"/>
    <col min="6" max="6" width="8.140625" customWidth="1"/>
    <col min="8" max="8" width="6.42578125" customWidth="1"/>
    <col min="10" max="10" width="0" hidden="1" customWidth="1"/>
    <col min="11" max="11" width="10.140625" hidden="1" customWidth="1"/>
    <col min="12" max="14" width="9.140625" hidden="1" customWidth="1"/>
  </cols>
  <sheetData>
    <row r="1" spans="1:11" ht="15.75" x14ac:dyDescent="0.25">
      <c r="A1" s="24" t="str">
        <f>IF(E1="NL",languages!A2,IF(E1="FR",languages!B2,IF(E1="EN",languages!C2)))</f>
        <v>PGB FIXING CALCULATOR</v>
      </c>
      <c r="B1" s="25"/>
      <c r="C1" s="25"/>
      <c r="D1" s="25"/>
      <c r="E1" s="15" t="s">
        <v>41</v>
      </c>
      <c r="F1" s="46"/>
      <c r="G1" s="46"/>
      <c r="H1" s="46"/>
    </row>
    <row r="2" spans="1:11" ht="15.75" x14ac:dyDescent="0.25">
      <c r="A2" s="26" t="str">
        <f>IF(E1="NL",languages!A31,IF(E1="FR",languages!B31,IF(E1="EN",languages!C31)))</f>
        <v>for screw foundation HAPAX ROCK</v>
      </c>
      <c r="B2" s="25"/>
      <c r="C2" s="27"/>
      <c r="D2" s="27"/>
      <c r="E2" s="5"/>
      <c r="F2" s="46"/>
      <c r="G2" s="46"/>
      <c r="H2" s="46"/>
      <c r="J2" t="s">
        <v>72</v>
      </c>
      <c r="K2" t="s">
        <v>39</v>
      </c>
    </row>
    <row r="3" spans="1:11" ht="27.75" customHeight="1" x14ac:dyDescent="0.25">
      <c r="A3" s="28"/>
      <c r="B3" s="25"/>
      <c r="C3" s="25"/>
      <c r="D3" s="32"/>
      <c r="E3" s="4"/>
      <c r="F3" s="46"/>
      <c r="G3" s="46"/>
      <c r="H3" s="46"/>
      <c r="K3" t="s">
        <v>40</v>
      </c>
    </row>
    <row r="4" spans="1:11" x14ac:dyDescent="0.25">
      <c r="A4" s="29" t="str">
        <f>IF(E1="NL",languages!A4,IF(E1="FR",languages!B4,IF(E1="EN",languages!C4)))</f>
        <v>Company:</v>
      </c>
      <c r="B4" s="16"/>
      <c r="C4" s="17"/>
      <c r="D4" s="18"/>
      <c r="E4" s="5"/>
      <c r="F4" s="47"/>
      <c r="G4" s="47"/>
      <c r="H4" s="47"/>
      <c r="K4" t="s">
        <v>41</v>
      </c>
    </row>
    <row r="5" spans="1:11" x14ac:dyDescent="0.25">
      <c r="A5" s="23" t="str">
        <f>IF($E$1="NL",languages!A5,IF($E$1="FR",languages!B5,IF($E$1="EN",languages!C5)))</f>
        <v>Name:</v>
      </c>
      <c r="B5" s="19"/>
      <c r="C5" s="20"/>
      <c r="D5" s="21"/>
      <c r="E5" s="22" t="str">
        <f>IF($E$1="NL",languages!$A10,IF($E$1="FR",languages!$B10,IF($E$1="EN",languages!$C10)))</f>
        <v>Date:</v>
      </c>
      <c r="F5" s="53">
        <f ca="1">TODAY()</f>
        <v>43381</v>
      </c>
      <c r="G5" s="54"/>
      <c r="H5" s="55"/>
    </row>
    <row r="6" spans="1:11" x14ac:dyDescent="0.25">
      <c r="A6" s="23" t="str">
        <f>IF($E$1="NL",languages!$A9,IF($E$1="FR",languages!$B9,IF($E$1="EN",languages!$C9)))</f>
        <v>Person in Charge:</v>
      </c>
      <c r="B6" s="48"/>
      <c r="C6" s="49"/>
      <c r="D6" s="50"/>
      <c r="E6" s="23" t="str">
        <f>IF($E$1="NL",languages!$A8,IF($E$1="FR",languages!$B8,IF($E$1="EN",languages!$C8)))</f>
        <v>Project:</v>
      </c>
      <c r="F6" s="48"/>
      <c r="G6" s="49"/>
      <c r="H6" s="50"/>
    </row>
    <row r="7" spans="1:11" x14ac:dyDescent="0.25">
      <c r="A7" s="23" t="str">
        <f>IF($E$1="NL",languages!$A6,IF($E$1="FR",languages!$B6,IF($E$1="EN",languages!$C6)))</f>
        <v>Phone:</v>
      </c>
      <c r="B7" s="51"/>
      <c r="C7" s="51"/>
      <c r="D7" s="51"/>
      <c r="E7" s="23" t="str">
        <f>IF($E$1="NL",languages!$A7,IF($E$1="FR",languages!$B7,IF($E$1="EN",languages!$C7)))</f>
        <v>E-mail:</v>
      </c>
      <c r="F7" s="49"/>
      <c r="G7" s="49"/>
      <c r="H7" s="50"/>
    </row>
    <row r="8" spans="1:11" x14ac:dyDescent="0.25">
      <c r="A8" s="12"/>
      <c r="B8" s="6"/>
      <c r="C8" s="6"/>
      <c r="D8" s="6"/>
      <c r="E8" s="13"/>
      <c r="F8" s="6"/>
      <c r="G8" s="6"/>
      <c r="H8" s="6"/>
    </row>
    <row r="9" spans="1:11" x14ac:dyDescent="0.25">
      <c r="A9" s="12"/>
      <c r="B9" s="6"/>
      <c r="C9" s="6"/>
      <c r="D9" s="6"/>
      <c r="E9" s="13"/>
      <c r="F9" s="6"/>
      <c r="G9" s="6"/>
      <c r="H9" s="6"/>
    </row>
    <row r="10" spans="1:11" x14ac:dyDescent="0.25">
      <c r="A10" s="12"/>
      <c r="B10" s="6"/>
      <c r="C10" s="6"/>
      <c r="D10" s="6"/>
      <c r="E10" s="13"/>
      <c r="F10" s="6"/>
      <c r="G10" s="6"/>
      <c r="H10" s="6"/>
    </row>
    <row r="11" spans="1:11" x14ac:dyDescent="0.25">
      <c r="A11" s="12"/>
      <c r="B11" s="6"/>
      <c r="C11" s="6"/>
      <c r="D11" s="6"/>
      <c r="E11" s="13"/>
      <c r="F11" s="6"/>
      <c r="G11" s="6"/>
      <c r="H11" s="6"/>
    </row>
    <row r="12" spans="1:11" x14ac:dyDescent="0.25">
      <c r="A12" s="12"/>
      <c r="B12" s="6"/>
      <c r="C12" s="6"/>
      <c r="D12" s="6"/>
      <c r="E12" s="13"/>
      <c r="F12" s="6"/>
      <c r="G12" s="6"/>
      <c r="H12" s="6"/>
    </row>
    <row r="21" spans="1:14" x14ac:dyDescent="0.25">
      <c r="A21" s="52" t="str">
        <f>IF($E$1="NL",languages!$A11,IF($E$1="FR",languages!$B11,IF($E$1="EN",languages!$C11)))</f>
        <v>DECKING</v>
      </c>
      <c r="B21" s="52"/>
      <c r="C21" s="52"/>
      <c r="D21" s="52"/>
      <c r="E21" s="52"/>
    </row>
    <row r="22" spans="1:14" x14ac:dyDescent="0.25">
      <c r="C22" s="30" t="str">
        <f>IF($E$1="NL",languages!$A12,IF($E$1="FR",languages!$B12,IF($E$1="EN",languages!$C12)))</f>
        <v>length (A)</v>
      </c>
      <c r="D22" s="14">
        <v>300</v>
      </c>
      <c r="E22" t="s">
        <v>1</v>
      </c>
    </row>
    <row r="23" spans="1:14" x14ac:dyDescent="0.25">
      <c r="C23" s="30" t="str">
        <f>IF($E$1="NL",languages!$A13,IF($E$1="FR",languages!$B13,IF($E$1="EN",languages!$C13)))</f>
        <v>width (B)</v>
      </c>
      <c r="D23" s="14">
        <v>300</v>
      </c>
      <c r="E23" t="s">
        <v>1</v>
      </c>
    </row>
    <row r="25" spans="1:14" x14ac:dyDescent="0.25">
      <c r="K25" t="s">
        <v>93</v>
      </c>
      <c r="L25" t="s">
        <v>94</v>
      </c>
      <c r="M25">
        <v>120</v>
      </c>
      <c r="N25">
        <v>150</v>
      </c>
    </row>
    <row r="26" spans="1:14" x14ac:dyDescent="0.25">
      <c r="A26" s="52" t="str">
        <f>IF($E$1="NL",languages!$A32,IF($E$1="FR",languages!$B32,IF($E$1="EN",languages!$C32)))</f>
        <v>UNDER STRUCTURE HARDWOOD</v>
      </c>
      <c r="B26" s="52"/>
      <c r="C26" s="52"/>
      <c r="D26" s="52"/>
      <c r="E26" s="52"/>
      <c r="L26" t="s">
        <v>107</v>
      </c>
      <c r="M26">
        <v>150</v>
      </c>
      <c r="N26">
        <v>200</v>
      </c>
    </row>
    <row r="27" spans="1:14" x14ac:dyDescent="0.25">
      <c r="B27" s="56" t="str">
        <f>IF($E$1="NL",languages!$A34,IF($E$1="FR",languages!$B34,IF($E$1="EN",languages!$C34)))</f>
        <v>minimum section</v>
      </c>
      <c r="C27" s="57"/>
      <c r="D27" s="33" t="s">
        <v>94</v>
      </c>
      <c r="E27" t="s">
        <v>0</v>
      </c>
    </row>
    <row r="28" spans="1:14" x14ac:dyDescent="0.25">
      <c r="B28" s="56" t="str">
        <f>IF($E$1="NL",languages!$A35,IF($E$1="FR",languages!$B35,IF($E$1="EN",languages!$C35)))</f>
        <v xml:space="preserve">spacing under structure (C) </v>
      </c>
      <c r="C28" s="57"/>
      <c r="D28" s="34"/>
      <c r="E28" t="s">
        <v>1</v>
      </c>
    </row>
    <row r="29" spans="1:14" x14ac:dyDescent="0.25">
      <c r="B29" s="56" t="str">
        <f>IF($E$1="NL",languages!$A36,IF($E$1="FR",languages!$B36,IF($E$1="EN",languages!$C36)))</f>
        <v>spacing screw foundation (D)</v>
      </c>
      <c r="C29" s="57"/>
      <c r="D29" s="34"/>
      <c r="E29" t="s">
        <v>1</v>
      </c>
    </row>
    <row r="30" spans="1:14" x14ac:dyDescent="0.25">
      <c r="C30" s="37" t="str">
        <f>IF($E$1="NL",languages!$A25,IF($E$1="FR",languages!$B25,IF($E$1="EN",languages!$C25)))</f>
        <v>quantity</v>
      </c>
      <c r="D30" s="40" t="e">
        <f>ROUNDUP((1+D23/D29)*(1+(D22/D29)),0)</f>
        <v>#DIV/0!</v>
      </c>
      <c r="E30" s="39" t="str">
        <f>IF($E$1="NL",languages!$A30,IF($E$1="FR",languages!$B30,IF($E$1="EN",languages!$C30)))</f>
        <v>pcs</v>
      </c>
    </row>
    <row r="33" spans="1:5" x14ac:dyDescent="0.25">
      <c r="A33" s="52" t="str">
        <f>IF($E$1="NL",languages!$A33,IF($E$1="FR",languages!$B33,IF($E$1="EN",languages!$C33)))</f>
        <v>UNDER STRUCTURE TIMBER - LEAF WOOD</v>
      </c>
      <c r="B33" s="52"/>
      <c r="C33" s="52"/>
      <c r="D33" s="52"/>
      <c r="E33" s="52"/>
    </row>
    <row r="34" spans="1:5" x14ac:dyDescent="0.25">
      <c r="B34" s="56" t="str">
        <f>IF($E$1="NL",languages!$A34,IF($E$1="FR",languages!$B34,IF($E$1="EN",languages!$C34)))</f>
        <v>minimum section</v>
      </c>
      <c r="C34" s="57"/>
      <c r="D34" s="33" t="s">
        <v>107</v>
      </c>
      <c r="E34" t="s">
        <v>0</v>
      </c>
    </row>
    <row r="35" spans="1:5" x14ac:dyDescent="0.25">
      <c r="B35" s="56" t="str">
        <f>IF($E$1="NL",languages!$A35,IF($E$1="FR",languages!$B35,IF($E$1="EN",languages!$C35)))</f>
        <v xml:space="preserve">spacing under structure (C) </v>
      </c>
      <c r="C35" s="57"/>
      <c r="D35" s="34"/>
      <c r="E35" t="s">
        <v>1</v>
      </c>
    </row>
    <row r="36" spans="1:5" x14ac:dyDescent="0.25">
      <c r="B36" s="56" t="str">
        <f>IF($E$1="NL",languages!$A36,IF($E$1="FR",languages!$B36,IF($E$1="EN",languages!$C36)))</f>
        <v>spacing screw foundation (D)</v>
      </c>
      <c r="C36" s="57"/>
      <c r="D36" s="34"/>
      <c r="E36" t="s">
        <v>1</v>
      </c>
    </row>
    <row r="37" spans="1:5" x14ac:dyDescent="0.25">
      <c r="C37" s="37" t="str">
        <f>IF($E$1="NL",languages!$A25,IF($E$1="FR",languages!$B25,IF($E$1="EN",languages!$C25)))</f>
        <v>quantity</v>
      </c>
      <c r="D37" s="40" t="e">
        <f>ROUNDUP((1+D23/D36)*(1+(D22/D36)),0)</f>
        <v>#DIV/0!</v>
      </c>
      <c r="E37" s="39" t="str">
        <f>IF($E$1="NL",languages!$A30,IF($E$1="FR",languages!$B30,IF($E$1="EN",languages!$C30)))</f>
        <v>pcs</v>
      </c>
    </row>
    <row r="38" spans="1:5" x14ac:dyDescent="0.25">
      <c r="D38" s="31"/>
    </row>
  </sheetData>
  <sheetProtection algorithmName="SHA-512" hashValue="H090cpu5waenV1IqiD/jKglqAUuFFNxQViDJiL9U8XzU0dmQZUkudy1Yu25U4wnIkLgZaOp/vHTwoBnuiW+XfA==" saltValue="9IcreZcQbDo/cqN5MBZqJw==" spinCount="100000" sheet="1" objects="1" scenarios="1"/>
  <mergeCells count="15">
    <mergeCell ref="B36:C36"/>
    <mergeCell ref="A33:E33"/>
    <mergeCell ref="B27:C27"/>
    <mergeCell ref="B28:C28"/>
    <mergeCell ref="B29:C29"/>
    <mergeCell ref="B34:C34"/>
    <mergeCell ref="B35:C35"/>
    <mergeCell ref="A21:E21"/>
    <mergeCell ref="A26:E26"/>
    <mergeCell ref="F1:H4"/>
    <mergeCell ref="F5:H5"/>
    <mergeCell ref="B6:D6"/>
    <mergeCell ref="F6:H6"/>
    <mergeCell ref="B7:D7"/>
    <mergeCell ref="F7:H7"/>
  </mergeCells>
  <dataValidations count="1">
    <dataValidation type="list" allowBlank="1" showInputMessage="1" showErrorMessage="1" sqref="E1" xr:uid="{00000000-0002-0000-0200-000000000000}">
      <formula1>$K$2:$K$4</formula1>
    </dataValidation>
  </dataValidations>
  <pageMargins left="0.25" right="0.25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"/>
  <sheetViews>
    <sheetView topLeftCell="A19" workbookViewId="0">
      <selection activeCell="A55" sqref="A55"/>
    </sheetView>
  </sheetViews>
  <sheetFormatPr defaultRowHeight="15" x14ac:dyDescent="0.25"/>
  <cols>
    <col min="1" max="1" width="41.7109375" bestFit="1" customWidth="1"/>
    <col min="2" max="2" width="41.28515625" bestFit="1" customWidth="1"/>
    <col min="3" max="3" width="22.85546875" bestFit="1" customWidth="1"/>
  </cols>
  <sheetData>
    <row r="1" spans="1:3" x14ac:dyDescent="0.25">
      <c r="A1" s="7" t="s">
        <v>39</v>
      </c>
      <c r="B1" s="7" t="s">
        <v>40</v>
      </c>
      <c r="C1" s="7" t="s">
        <v>41</v>
      </c>
    </row>
    <row r="2" spans="1:3" x14ac:dyDescent="0.25">
      <c r="A2" t="s">
        <v>118</v>
      </c>
      <c r="B2" t="s">
        <v>118</v>
      </c>
      <c r="C2" t="s">
        <v>118</v>
      </c>
    </row>
    <row r="3" spans="1:3" x14ac:dyDescent="0.25">
      <c r="A3" t="s">
        <v>43</v>
      </c>
      <c r="B3" t="s">
        <v>50</v>
      </c>
      <c r="C3" t="s">
        <v>32</v>
      </c>
    </row>
    <row r="4" spans="1:3" x14ac:dyDescent="0.25">
      <c r="A4" t="s">
        <v>10</v>
      </c>
      <c r="B4" t="s">
        <v>51</v>
      </c>
      <c r="C4" s="3" t="s">
        <v>2</v>
      </c>
    </row>
    <row r="5" spans="1:3" x14ac:dyDescent="0.25">
      <c r="A5" t="s">
        <v>44</v>
      </c>
      <c r="B5" t="s">
        <v>52</v>
      </c>
      <c r="C5" s="3" t="s">
        <v>3</v>
      </c>
    </row>
    <row r="6" spans="1:3" x14ac:dyDescent="0.25">
      <c r="A6" t="s">
        <v>45</v>
      </c>
      <c r="B6" t="s">
        <v>53</v>
      </c>
      <c r="C6" s="3" t="s">
        <v>4</v>
      </c>
    </row>
    <row r="7" spans="1:3" x14ac:dyDescent="0.25">
      <c r="A7" t="s">
        <v>5</v>
      </c>
      <c r="B7" t="s">
        <v>5</v>
      </c>
      <c r="C7" s="1" t="s">
        <v>5</v>
      </c>
    </row>
    <row r="8" spans="1:3" x14ac:dyDescent="0.25">
      <c r="A8" t="s">
        <v>6</v>
      </c>
      <c r="B8" t="s">
        <v>54</v>
      </c>
      <c r="C8" s="2" t="s">
        <v>6</v>
      </c>
    </row>
    <row r="9" spans="1:3" x14ac:dyDescent="0.25">
      <c r="A9" t="s">
        <v>11</v>
      </c>
      <c r="B9" t="s">
        <v>55</v>
      </c>
      <c r="C9" s="2" t="s">
        <v>7</v>
      </c>
    </row>
    <row r="10" spans="1:3" x14ac:dyDescent="0.25">
      <c r="A10" t="s">
        <v>9</v>
      </c>
      <c r="B10" t="s">
        <v>8</v>
      </c>
      <c r="C10" s="2" t="s">
        <v>8</v>
      </c>
    </row>
    <row r="11" spans="1:3" x14ac:dyDescent="0.25">
      <c r="A11" t="s">
        <v>46</v>
      </c>
      <c r="B11" t="s">
        <v>56</v>
      </c>
      <c r="C11" s="2" t="s">
        <v>74</v>
      </c>
    </row>
    <row r="12" spans="1:3" x14ac:dyDescent="0.25">
      <c r="A12" t="s">
        <v>33</v>
      </c>
      <c r="B12" t="s">
        <v>57</v>
      </c>
      <c r="C12" s="2" t="s">
        <v>75</v>
      </c>
    </row>
    <row r="13" spans="1:3" x14ac:dyDescent="0.25">
      <c r="A13" t="s">
        <v>34</v>
      </c>
      <c r="B13" t="s">
        <v>58</v>
      </c>
      <c r="C13" s="2" t="s">
        <v>76</v>
      </c>
    </row>
    <row r="14" spans="1:3" x14ac:dyDescent="0.25">
      <c r="A14" t="s">
        <v>29</v>
      </c>
      <c r="B14" t="s">
        <v>59</v>
      </c>
      <c r="C14" s="2" t="s">
        <v>77</v>
      </c>
    </row>
    <row r="15" spans="1:3" x14ac:dyDescent="0.25">
      <c r="A15" t="s">
        <v>37</v>
      </c>
      <c r="B15" t="s">
        <v>60</v>
      </c>
      <c r="C15" s="2" t="s">
        <v>78</v>
      </c>
    </row>
    <row r="16" spans="1:3" x14ac:dyDescent="0.25">
      <c r="A16" t="s">
        <v>47</v>
      </c>
      <c r="B16" t="s">
        <v>61</v>
      </c>
      <c r="C16" s="2" t="s">
        <v>79</v>
      </c>
    </row>
    <row r="17" spans="1:4" x14ac:dyDescent="0.25">
      <c r="A17" t="s">
        <v>35</v>
      </c>
      <c r="B17" t="s">
        <v>62</v>
      </c>
      <c r="C17" s="2" t="s">
        <v>80</v>
      </c>
    </row>
    <row r="18" spans="1:4" x14ac:dyDescent="0.25">
      <c r="A18" t="s">
        <v>26</v>
      </c>
      <c r="B18" t="s">
        <v>63</v>
      </c>
      <c r="C18" s="2" t="s">
        <v>81</v>
      </c>
    </row>
    <row r="19" spans="1:4" x14ac:dyDescent="0.25">
      <c r="A19" t="s">
        <v>36</v>
      </c>
      <c r="B19" t="s">
        <v>64</v>
      </c>
      <c r="C19" s="2" t="s">
        <v>64</v>
      </c>
    </row>
    <row r="20" spans="1:4" x14ac:dyDescent="0.25">
      <c r="A20" t="s">
        <v>13</v>
      </c>
      <c r="B20" t="s">
        <v>65</v>
      </c>
      <c r="C20" s="2" t="s">
        <v>82</v>
      </c>
    </row>
    <row r="21" spans="1:4" x14ac:dyDescent="0.25">
      <c r="A21" t="s">
        <v>48</v>
      </c>
      <c r="B21" t="s">
        <v>66</v>
      </c>
      <c r="C21" s="2" t="s">
        <v>83</v>
      </c>
    </row>
    <row r="22" spans="1:4" x14ac:dyDescent="0.25">
      <c r="A22" t="s">
        <v>16</v>
      </c>
      <c r="B22" t="s">
        <v>67</v>
      </c>
      <c r="C22" s="2" t="s">
        <v>84</v>
      </c>
    </row>
    <row r="23" spans="1:4" x14ac:dyDescent="0.25">
      <c r="A23" t="s">
        <v>26</v>
      </c>
      <c r="B23" t="s">
        <v>63</v>
      </c>
      <c r="C23" s="2" t="s">
        <v>81</v>
      </c>
    </row>
    <row r="24" spans="1:4" x14ac:dyDescent="0.25">
      <c r="A24" t="s">
        <v>38</v>
      </c>
      <c r="B24" t="s">
        <v>68</v>
      </c>
      <c r="C24" s="2" t="s">
        <v>14</v>
      </c>
    </row>
    <row r="25" spans="1:4" x14ac:dyDescent="0.25">
      <c r="A25" t="s">
        <v>13</v>
      </c>
      <c r="B25" t="s">
        <v>65</v>
      </c>
      <c r="C25" s="2" t="s">
        <v>82</v>
      </c>
    </row>
    <row r="26" spans="1:4" x14ac:dyDescent="0.25">
      <c r="A26" t="s">
        <v>49</v>
      </c>
      <c r="B26" t="s">
        <v>69</v>
      </c>
      <c r="C26" s="2" t="s">
        <v>85</v>
      </c>
    </row>
    <row r="27" spans="1:4" x14ac:dyDescent="0.25">
      <c r="A27" t="s">
        <v>31</v>
      </c>
      <c r="B27" t="s">
        <v>70</v>
      </c>
      <c r="C27" s="2" t="s">
        <v>31</v>
      </c>
    </row>
    <row r="28" spans="1:4" x14ac:dyDescent="0.25">
      <c r="A28" t="s">
        <v>15</v>
      </c>
      <c r="B28" t="s">
        <v>71</v>
      </c>
      <c r="C28" s="2" t="s">
        <v>86</v>
      </c>
    </row>
    <row r="29" spans="1:4" x14ac:dyDescent="0.25">
      <c r="A29" t="s">
        <v>13</v>
      </c>
      <c r="B29" t="s">
        <v>65</v>
      </c>
      <c r="C29" s="2" t="s">
        <v>82</v>
      </c>
    </row>
    <row r="30" spans="1:4" x14ac:dyDescent="0.25">
      <c r="A30" t="s">
        <v>17</v>
      </c>
      <c r="B30" t="s">
        <v>73</v>
      </c>
      <c r="C30" s="2" t="s">
        <v>73</v>
      </c>
    </row>
    <row r="31" spans="1:4" x14ac:dyDescent="0.25">
      <c r="A31" t="s">
        <v>98</v>
      </c>
      <c r="B31" t="s">
        <v>99</v>
      </c>
      <c r="C31" s="2" t="s">
        <v>100</v>
      </c>
      <c r="D31" t="s">
        <v>42</v>
      </c>
    </row>
    <row r="32" spans="1:4" x14ac:dyDescent="0.25">
      <c r="A32" t="s">
        <v>87</v>
      </c>
      <c r="B32" t="s">
        <v>89</v>
      </c>
      <c r="C32" s="2" t="s">
        <v>91</v>
      </c>
    </row>
    <row r="33" spans="1:4" x14ac:dyDescent="0.25">
      <c r="A33" t="s">
        <v>88</v>
      </c>
      <c r="B33" t="s">
        <v>90</v>
      </c>
      <c r="C33" s="2" t="s">
        <v>92</v>
      </c>
    </row>
    <row r="34" spans="1:4" x14ac:dyDescent="0.25">
      <c r="A34" t="s">
        <v>95</v>
      </c>
      <c r="B34" t="s">
        <v>96</v>
      </c>
      <c r="C34" s="2" t="s">
        <v>97</v>
      </c>
    </row>
    <row r="35" spans="1:4" x14ac:dyDescent="0.25">
      <c r="A35" t="s">
        <v>103</v>
      </c>
      <c r="B35" t="s">
        <v>105</v>
      </c>
      <c r="C35" s="2" t="s">
        <v>102</v>
      </c>
    </row>
    <row r="36" spans="1:4" x14ac:dyDescent="0.25">
      <c r="A36" t="s">
        <v>104</v>
      </c>
      <c r="B36" t="s">
        <v>106</v>
      </c>
      <c r="C36" s="2" t="s">
        <v>101</v>
      </c>
    </row>
    <row r="37" spans="1:4" x14ac:dyDescent="0.25">
      <c r="A37" t="s">
        <v>108</v>
      </c>
      <c r="B37" t="s">
        <v>110</v>
      </c>
      <c r="C37" t="s">
        <v>109</v>
      </c>
      <c r="D37" t="s">
        <v>42</v>
      </c>
    </row>
    <row r="38" spans="1:4" x14ac:dyDescent="0.25">
      <c r="A38" t="s">
        <v>111</v>
      </c>
      <c r="B38" t="s">
        <v>112</v>
      </c>
      <c r="C38" s="2" t="s">
        <v>113</v>
      </c>
    </row>
    <row r="39" spans="1:4" x14ac:dyDescent="0.25">
      <c r="A39" t="s">
        <v>114</v>
      </c>
      <c r="B39" t="s">
        <v>115</v>
      </c>
      <c r="C39" s="2" t="s">
        <v>116</v>
      </c>
    </row>
    <row r="40" spans="1:4" x14ac:dyDescent="0.25">
      <c r="A40" t="s">
        <v>117</v>
      </c>
      <c r="B40" t="s">
        <v>119</v>
      </c>
      <c r="C40" s="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Screw Calc</vt:lpstr>
      <vt:lpstr>FIXING PRO Calc</vt:lpstr>
      <vt:lpstr>Rock Calc</vt:lpstr>
      <vt:lpstr>languages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 Heye</dc:creator>
  <cp:lastModifiedBy>Kirke Vande Putte</cp:lastModifiedBy>
  <cp:lastPrinted>2017-01-18T14:48:32Z</cp:lastPrinted>
  <dcterms:created xsi:type="dcterms:W3CDTF">2015-02-16T16:59:12Z</dcterms:created>
  <dcterms:modified xsi:type="dcterms:W3CDTF">2018-10-08T11:02:47Z</dcterms:modified>
</cp:coreProperties>
</file>